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hráze" sheetId="2" r:id="rId2"/>
    <sheet name="SO 02.1 - Oprava výpustné..." sheetId="3" r:id="rId3"/>
    <sheet name="SO 02.2 - Bezpečnostní př..." sheetId="4" r:id="rId4"/>
    <sheet name="SO 02.3 - odpadní koryta" sheetId="5" r:id="rId5"/>
    <sheet name="SO 03 - Odstranění sedime..." sheetId="6" r:id="rId6"/>
    <sheet name="SO 04 - Oprava opevnění b..." sheetId="7" r:id="rId7"/>
    <sheet name="SO 05 - Kácení dřevin" sheetId="8" r:id="rId8"/>
    <sheet name="VON - vedlejší náklady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01 - Oprava hráze'!$C$84:$K$252</definedName>
    <definedName name="_xlnm.Print_Area" localSheetId="1">'SO 01 - Oprava hráze'!$C$4:$J$39,'SO 01 - Oprava hráze'!$C$45:$J$66,'SO 01 - Oprava hráze'!$C$72:$K$252</definedName>
    <definedName name="_xlnm.Print_Titles" localSheetId="1">'SO 01 - Oprava hráze'!$84:$84</definedName>
    <definedName name="_xlnm._FilterDatabase" localSheetId="2" hidden="1">'SO 02.1 - Oprava výpustné...'!$C$89:$K$296</definedName>
    <definedName name="_xlnm.Print_Area" localSheetId="2">'SO 02.1 - Oprava výpustné...'!$C$4:$J$39,'SO 02.1 - Oprava výpustné...'!$C$45:$J$71,'SO 02.1 - Oprava výpustné...'!$C$77:$K$296</definedName>
    <definedName name="_xlnm.Print_Titles" localSheetId="2">'SO 02.1 - Oprava výpustné...'!$89:$89</definedName>
    <definedName name="_xlnm._FilterDatabase" localSheetId="3" hidden="1">'SO 02.2 - Bezpečnostní př...'!$C$85:$K$137</definedName>
    <definedName name="_xlnm.Print_Area" localSheetId="3">'SO 02.2 - Bezpečnostní př...'!$C$4:$J$39,'SO 02.2 - Bezpečnostní př...'!$C$45:$J$67,'SO 02.2 - Bezpečnostní př...'!$C$73:$K$137</definedName>
    <definedName name="_xlnm.Print_Titles" localSheetId="3">'SO 02.2 - Bezpečnostní př...'!$85:$85</definedName>
    <definedName name="_xlnm._FilterDatabase" localSheetId="4" hidden="1">'SO 02.3 - odpadní koryta'!$C$82:$K$116</definedName>
    <definedName name="_xlnm.Print_Area" localSheetId="4">'SO 02.3 - odpadní koryta'!$C$4:$J$39,'SO 02.3 - odpadní koryta'!$C$45:$J$64,'SO 02.3 - odpadní koryta'!$C$70:$K$116</definedName>
    <definedName name="_xlnm.Print_Titles" localSheetId="4">'SO 02.3 - odpadní koryta'!$82:$82</definedName>
    <definedName name="_xlnm._FilterDatabase" localSheetId="5" hidden="1">'SO 03 - Odstranění sedime...'!$C$80:$K$134</definedName>
    <definedName name="_xlnm.Print_Area" localSheetId="5">'SO 03 - Odstranění sedime...'!$C$4:$J$39,'SO 03 - Odstranění sedime...'!$C$45:$J$62,'SO 03 - Odstranění sedime...'!$C$68:$K$134</definedName>
    <definedName name="_xlnm.Print_Titles" localSheetId="5">'SO 03 - Odstranění sedime...'!$80:$80</definedName>
    <definedName name="_xlnm._FilterDatabase" localSheetId="6" hidden="1">'SO 04 - Oprava opevnění b...'!$C$83:$K$177</definedName>
    <definedName name="_xlnm.Print_Area" localSheetId="6">'SO 04 - Oprava opevnění b...'!$C$4:$J$39,'SO 04 - Oprava opevnění b...'!$C$45:$J$65,'SO 04 - Oprava opevnění b...'!$C$71:$K$177</definedName>
    <definedName name="_xlnm.Print_Titles" localSheetId="6">'SO 04 - Oprava opevnění b...'!$83:$83</definedName>
    <definedName name="_xlnm._FilterDatabase" localSheetId="7" hidden="1">'SO 05 - Kácení dřevin'!$C$81:$K$168</definedName>
    <definedName name="_xlnm.Print_Area" localSheetId="7">'SO 05 - Kácení dřevin'!$C$4:$J$39,'SO 05 - Kácení dřevin'!$C$45:$J$63,'SO 05 - Kácení dřevin'!$C$69:$K$168</definedName>
    <definedName name="_xlnm.Print_Titles" localSheetId="7">'SO 05 - Kácení dřevin'!$81:$81</definedName>
    <definedName name="_xlnm._FilterDatabase" localSheetId="8" hidden="1">'VON - vedlejší náklady'!$C$81:$K$128</definedName>
    <definedName name="_xlnm.Print_Area" localSheetId="8">'VON - vedlejší náklady'!$C$4:$J$39,'VON - vedlejší náklady'!$C$45:$J$63,'VON - vedlejší náklady'!$C$69:$K$128</definedName>
    <definedName name="_xlnm.Print_Titles" localSheetId="8">'VON - vedlejší náklady'!$81:$81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J79"/>
  <c r="F78"/>
  <c r="F76"/>
  <c r="E74"/>
  <c r="J55"/>
  <c r="F54"/>
  <c r="F52"/>
  <c r="E50"/>
  <c r="J21"/>
  <c r="E21"/>
  <c r="J54"/>
  <c r="J20"/>
  <c r="J18"/>
  <c r="E18"/>
  <c r="F79"/>
  <c r="J17"/>
  <c r="J12"/>
  <c r="J76"/>
  <c r="E7"/>
  <c r="E72"/>
  <c i="8" r="J37"/>
  <c r="J36"/>
  <c i="1" r="AY61"/>
  <c i="8" r="J35"/>
  <c i="1" r="AX61"/>
  <c i="8"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F78"/>
  <c r="F76"/>
  <c r="E74"/>
  <c r="J55"/>
  <c r="F54"/>
  <c r="F52"/>
  <c r="E50"/>
  <c r="J21"/>
  <c r="E21"/>
  <c r="J78"/>
  <c r="J20"/>
  <c r="J18"/>
  <c r="E18"/>
  <c r="F55"/>
  <c r="J17"/>
  <c r="J12"/>
  <c r="J52"/>
  <c r="E7"/>
  <c r="E48"/>
  <c i="7" r="J37"/>
  <c r="J36"/>
  <c i="1" r="AY60"/>
  <c i="7" r="J35"/>
  <c i="1" r="AX60"/>
  <c i="7" r="BI175"/>
  <c r="BH175"/>
  <c r="BG175"/>
  <c r="BF175"/>
  <c r="T175"/>
  <c r="T174"/>
  <c r="R175"/>
  <c r="R174"/>
  <c r="P175"/>
  <c r="P174"/>
  <c r="BI170"/>
  <c r="BH170"/>
  <c r="BG170"/>
  <c r="BF170"/>
  <c r="T170"/>
  <c r="T169"/>
  <c r="R170"/>
  <c r="R169"/>
  <c r="P170"/>
  <c r="P169"/>
  <c r="BI161"/>
  <c r="BH161"/>
  <c r="BG161"/>
  <c r="BF161"/>
  <c r="T161"/>
  <c r="R161"/>
  <c r="P161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0"/>
  <c r="BH110"/>
  <c r="BG110"/>
  <c r="BF110"/>
  <c r="T110"/>
  <c r="R110"/>
  <c r="P110"/>
  <c r="BI100"/>
  <c r="BH100"/>
  <c r="BG100"/>
  <c r="BF100"/>
  <c r="T100"/>
  <c r="R100"/>
  <c r="P100"/>
  <c r="BI95"/>
  <c r="BH95"/>
  <c r="BG95"/>
  <c r="BF95"/>
  <c r="T95"/>
  <c r="R95"/>
  <c r="P95"/>
  <c r="BI87"/>
  <c r="BH87"/>
  <c r="BG87"/>
  <c r="BF87"/>
  <c r="T87"/>
  <c r="R87"/>
  <c r="P87"/>
  <c r="J81"/>
  <c r="F80"/>
  <c r="F78"/>
  <c r="E76"/>
  <c r="J55"/>
  <c r="F54"/>
  <c r="F52"/>
  <c r="E50"/>
  <c r="J21"/>
  <c r="E21"/>
  <c r="J80"/>
  <c r="J20"/>
  <c r="J18"/>
  <c r="E18"/>
  <c r="F55"/>
  <c r="J17"/>
  <c r="J12"/>
  <c r="J52"/>
  <c r="E7"/>
  <c r="E74"/>
  <c i="6" r="J37"/>
  <c r="J36"/>
  <c i="1" r="AY59"/>
  <c i="6" r="J35"/>
  <c i="1" r="AX59"/>
  <c i="6"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88"/>
  <c r="BH88"/>
  <c r="BG88"/>
  <c r="BF88"/>
  <c r="T88"/>
  <c r="R88"/>
  <c r="P88"/>
  <c r="BI84"/>
  <c r="BH84"/>
  <c r="BG84"/>
  <c r="BF84"/>
  <c r="T84"/>
  <c r="R84"/>
  <c r="P84"/>
  <c r="J78"/>
  <c r="F77"/>
  <c r="F75"/>
  <c r="E73"/>
  <c r="J55"/>
  <c r="F54"/>
  <c r="F52"/>
  <c r="E50"/>
  <c r="J21"/>
  <c r="E21"/>
  <c r="J54"/>
  <c r="J20"/>
  <c r="J18"/>
  <c r="E18"/>
  <c r="F55"/>
  <c r="J17"/>
  <c r="J12"/>
  <c r="J52"/>
  <c r="E7"/>
  <c r="E71"/>
  <c i="5" r="J37"/>
  <c r="J36"/>
  <c i="1" r="AY58"/>
  <c i="5" r="J35"/>
  <c i="1" r="AX58"/>
  <c i="5" r="BI114"/>
  <c r="BH114"/>
  <c r="BG114"/>
  <c r="BF114"/>
  <c r="T114"/>
  <c r="T113"/>
  <c r="R114"/>
  <c r="R113"/>
  <c r="P114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F79"/>
  <c r="F77"/>
  <c r="E75"/>
  <c r="J55"/>
  <c r="F54"/>
  <c r="F52"/>
  <c r="E50"/>
  <c r="J21"/>
  <c r="E21"/>
  <c r="J54"/>
  <c r="J20"/>
  <c r="J18"/>
  <c r="E18"/>
  <c r="F80"/>
  <c r="J17"/>
  <c r="J12"/>
  <c r="J77"/>
  <c r="E7"/>
  <c r="E73"/>
  <c i="4" r="J37"/>
  <c r="J36"/>
  <c i="1" r="AY57"/>
  <c i="4" r="J35"/>
  <c i="1" r="AX57"/>
  <c i="4"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0"/>
  <c r="BH120"/>
  <c r="BG120"/>
  <c r="BF120"/>
  <c r="T120"/>
  <c r="T119"/>
  <c r="R120"/>
  <c r="R119"/>
  <c r="P120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89"/>
  <c r="BH89"/>
  <c r="BG89"/>
  <c r="BF89"/>
  <c r="T89"/>
  <c r="T88"/>
  <c r="R89"/>
  <c r="R88"/>
  <c r="P89"/>
  <c r="P88"/>
  <c r="J83"/>
  <c r="F82"/>
  <c r="F80"/>
  <c r="E78"/>
  <c r="J55"/>
  <c r="F54"/>
  <c r="F52"/>
  <c r="E50"/>
  <c r="J21"/>
  <c r="E21"/>
  <c r="J82"/>
  <c r="J20"/>
  <c r="J18"/>
  <c r="E18"/>
  <c r="F55"/>
  <c r="J17"/>
  <c r="J12"/>
  <c r="J80"/>
  <c r="E7"/>
  <c r="E76"/>
  <c i="3" r="J37"/>
  <c r="J36"/>
  <c i="1" r="AY56"/>
  <c i="3" r="J35"/>
  <c i="1" r="AX56"/>
  <c i="3" r="BI294"/>
  <c r="BH294"/>
  <c r="BG294"/>
  <c r="BF294"/>
  <c r="T294"/>
  <c r="T293"/>
  <c r="R294"/>
  <c r="R293"/>
  <c r="P294"/>
  <c r="P293"/>
  <c r="BI288"/>
  <c r="BH288"/>
  <c r="BG288"/>
  <c r="BF288"/>
  <c r="T288"/>
  <c r="R288"/>
  <c r="P288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T257"/>
  <c r="R258"/>
  <c r="R257"/>
  <c r="P258"/>
  <c r="P257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17"/>
  <c r="BH117"/>
  <c r="BG117"/>
  <c r="BF117"/>
  <c r="T117"/>
  <c r="R117"/>
  <c r="P117"/>
  <c r="BI108"/>
  <c r="BH108"/>
  <c r="BG108"/>
  <c r="BF108"/>
  <c r="T108"/>
  <c r="R108"/>
  <c r="P108"/>
  <c r="BI104"/>
  <c r="BH104"/>
  <c r="BG104"/>
  <c r="BF104"/>
  <c r="T104"/>
  <c r="R104"/>
  <c r="P104"/>
  <c r="BI98"/>
  <c r="BH98"/>
  <c r="BG98"/>
  <c r="BF98"/>
  <c r="T98"/>
  <c r="R98"/>
  <c r="P98"/>
  <c r="BI93"/>
  <c r="BH93"/>
  <c r="BG93"/>
  <c r="BF93"/>
  <c r="T93"/>
  <c r="R93"/>
  <c r="P93"/>
  <c r="J87"/>
  <c r="F86"/>
  <c r="F84"/>
  <c r="E82"/>
  <c r="J55"/>
  <c r="F54"/>
  <c r="F52"/>
  <c r="E50"/>
  <c r="J21"/>
  <c r="E21"/>
  <c r="J86"/>
  <c r="J20"/>
  <c r="J18"/>
  <c r="E18"/>
  <c r="F87"/>
  <c r="J17"/>
  <c r="J12"/>
  <c r="J84"/>
  <c r="E7"/>
  <c r="E80"/>
  <c i="2" r="J37"/>
  <c r="J36"/>
  <c i="1" r="AY55"/>
  <c i="2" r="J35"/>
  <c i="1" r="AX55"/>
  <c i="2" r="BI250"/>
  <c r="BH250"/>
  <c r="BG250"/>
  <c r="BF250"/>
  <c r="T250"/>
  <c r="T249"/>
  <c r="R250"/>
  <c r="R249"/>
  <c r="P250"/>
  <c r="P249"/>
  <c r="BI244"/>
  <c r="BH244"/>
  <c r="BG244"/>
  <c r="BF244"/>
  <c r="T244"/>
  <c r="R244"/>
  <c r="P244"/>
  <c r="BI241"/>
  <c r="BH241"/>
  <c r="BG241"/>
  <c r="BF241"/>
  <c r="T241"/>
  <c r="R241"/>
  <c r="P241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T212"/>
  <c r="R222"/>
  <c r="P222"/>
  <c r="BI213"/>
  <c r="BH213"/>
  <c r="BG213"/>
  <c r="BF213"/>
  <c r="T213"/>
  <c r="R213"/>
  <c r="P213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6"/>
  <c r="BH146"/>
  <c r="BG146"/>
  <c r="BF146"/>
  <c r="T146"/>
  <c r="R146"/>
  <c r="P146"/>
  <c r="BI137"/>
  <c r="BH137"/>
  <c r="BG137"/>
  <c r="BF137"/>
  <c r="T137"/>
  <c r="R137"/>
  <c r="P137"/>
  <c r="BI127"/>
  <c r="BH127"/>
  <c r="BG127"/>
  <c r="BF127"/>
  <c r="T127"/>
  <c r="R127"/>
  <c r="P127"/>
  <c r="BI117"/>
  <c r="BH117"/>
  <c r="BG117"/>
  <c r="BF117"/>
  <c r="T117"/>
  <c r="R117"/>
  <c r="P117"/>
  <c r="BI109"/>
  <c r="BH109"/>
  <c r="BG109"/>
  <c r="BF109"/>
  <c r="T109"/>
  <c r="R109"/>
  <c r="P109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8"/>
  <c r="BH88"/>
  <c r="BG88"/>
  <c r="BF88"/>
  <c r="T88"/>
  <c r="R88"/>
  <c r="P88"/>
  <c r="J82"/>
  <c r="F81"/>
  <c r="F79"/>
  <c r="E77"/>
  <c r="J55"/>
  <c r="F54"/>
  <c r="F52"/>
  <c r="E50"/>
  <c r="J21"/>
  <c r="E21"/>
  <c r="J54"/>
  <c r="J20"/>
  <c r="J18"/>
  <c r="E18"/>
  <c r="F82"/>
  <c r="J17"/>
  <c r="J12"/>
  <c r="J79"/>
  <c r="E7"/>
  <c r="E75"/>
  <c i="1" r="L50"/>
  <c r="AM50"/>
  <c r="AM49"/>
  <c r="L49"/>
  <c r="AM47"/>
  <c r="L47"/>
  <c r="L45"/>
  <c r="L44"/>
  <c i="8" r="J163"/>
  <c r="J88"/>
  <c i="9" r="BK110"/>
  <c r="BK99"/>
  <c i="2" r="J160"/>
  <c r="F36"/>
  <c i="3" r="BK223"/>
  <c r="J129"/>
  <c i="4" r="J99"/>
  <c i="6" r="J116"/>
  <c i="7" r="J126"/>
  <c i="8" r="J153"/>
  <c i="2" r="BK250"/>
  <c r="BK231"/>
  <c r="BK103"/>
  <c i="3" r="J220"/>
  <c r="J148"/>
  <c r="J279"/>
  <c r="BK266"/>
  <c r="J138"/>
  <c i="4" r="J133"/>
  <c i="5" r="J86"/>
  <c i="2" r="J168"/>
  <c r="J97"/>
  <c r="J127"/>
  <c r="BK177"/>
  <c i="3" r="J275"/>
  <c r="BK243"/>
  <c r="BK279"/>
  <c r="BK170"/>
  <c r="J218"/>
  <c r="J249"/>
  <c r="J108"/>
  <c i="4" r="BK120"/>
  <c i="6" r="BK98"/>
  <c i="2" r="J146"/>
  <c r="J199"/>
  <c r="F34"/>
  <c i="3" r="BK258"/>
  <c i="4" r="J103"/>
  <c i="5" r="J92"/>
  <c i="6" r="BK88"/>
  <c i="7" r="J161"/>
  <c r="J110"/>
  <c i="8" r="J134"/>
  <c i="7" r="J136"/>
  <c r="J120"/>
  <c i="8" r="BK126"/>
  <c i="9" r="BK118"/>
  <c i="8" r="BK117"/>
  <c i="9" r="BK85"/>
  <c i="8" r="J126"/>
  <c r="BK157"/>
  <c i="9" r="J127"/>
  <c r="BK95"/>
  <c i="2" r="J222"/>
  <c r="J100"/>
  <c r="BK187"/>
  <c i="3" r="J216"/>
  <c r="J152"/>
  <c r="BK184"/>
  <c i="4" r="J128"/>
  <c i="5" r="BK86"/>
  <c i="6" r="J98"/>
  <c i="7" r="BK145"/>
  <c i="8" r="BK141"/>
  <c r="BK167"/>
  <c r="J106"/>
  <c r="BK131"/>
  <c i="9" r="J115"/>
  <c i="2" r="J182"/>
  <c r="J117"/>
  <c r="BK168"/>
  <c r="BK137"/>
  <c r="F37"/>
  <c r="BK203"/>
  <c i="3" r="J266"/>
  <c r="BK104"/>
  <c r="BK152"/>
  <c r="J207"/>
  <c r="BK180"/>
  <c i="4" r="J125"/>
  <c r="J89"/>
  <c i="5" r="BK109"/>
  <c i="6" r="J84"/>
  <c i="8" r="BK113"/>
  <c i="2" r="BK88"/>
  <c r="J207"/>
  <c r="BK213"/>
  <c i="3" r="BK263"/>
  <c r="J228"/>
  <c r="BK269"/>
  <c r="J269"/>
  <c r="BK207"/>
  <c r="BK271"/>
  <c r="BK228"/>
  <c i="4" r="J120"/>
  <c i="5" r="J96"/>
  <c i="9" r="J113"/>
  <c r="J99"/>
  <c r="BK90"/>
  <c i="2" r="J187"/>
  <c r="BK100"/>
  <c i="3" r="J132"/>
  <c r="J143"/>
  <c r="BK172"/>
  <c r="BK216"/>
  <c r="J170"/>
  <c r="BK93"/>
  <c r="J167"/>
  <c r="BK135"/>
  <c i="4" r="BK99"/>
  <c i="5" r="J114"/>
  <c i="6" r="J126"/>
  <c r="BK129"/>
  <c r="J113"/>
  <c i="7" r="J123"/>
  <c i="8" r="BK110"/>
  <c r="BK103"/>
  <c i="9" r="BK105"/>
  <c i="6" r="BK133"/>
  <c i="7" r="J175"/>
  <c i="8" r="J129"/>
  <c i="9" r="BK124"/>
  <c i="8" r="BK88"/>
  <c r="BK163"/>
  <c i="9" r="J107"/>
  <c r="BK97"/>
  <c i="8" r="J91"/>
  <c r="BK134"/>
  <c r="BK85"/>
  <c i="9" r="BK113"/>
  <c i="2" r="J241"/>
  <c r="BK146"/>
  <c r="BK244"/>
  <c i="3" r="J288"/>
  <c r="J192"/>
  <c r="BK211"/>
  <c i="4" r="BK112"/>
  <c i="5" r="BK92"/>
  <c i="6" r="J121"/>
  <c i="7" r="J87"/>
  <c r="BK131"/>
  <c i="8" r="BK95"/>
  <c r="J159"/>
  <c r="BK149"/>
  <c i="9" r="BK127"/>
  <c i="2" r="J195"/>
  <c r="BK172"/>
  <c r="J157"/>
  <c r="BK199"/>
  <c i="3" r="J98"/>
  <c r="J117"/>
  <c r="J104"/>
  <c i="4" r="J112"/>
  <c i="5" r="J89"/>
  <c i="7" r="BK149"/>
  <c r="BK153"/>
  <c r="J100"/>
  <c i="8" r="J137"/>
  <c r="BK129"/>
  <c i="2" r="J177"/>
  <c r="J103"/>
  <c r="BK117"/>
  <c r="J88"/>
  <c i="3" r="BK232"/>
  <c r="J196"/>
  <c r="J246"/>
  <c r="BK275"/>
  <c r="BK203"/>
  <c r="J188"/>
  <c i="4" r="BK89"/>
  <c i="5" r="BK101"/>
  <c i="8" r="J122"/>
  <c r="J117"/>
  <c i="2" r="BK157"/>
  <c r="BK109"/>
  <c r="J203"/>
  <c i="3" r="BK249"/>
  <c r="BK236"/>
  <c r="J294"/>
  <c r="J271"/>
  <c r="BK220"/>
  <c r="BK167"/>
  <c r="J135"/>
  <c r="BK196"/>
  <c i="4" r="BK109"/>
  <c r="BK115"/>
  <c i="5" r="BK96"/>
  <c i="9" r="BK122"/>
  <c i="2" r="BK241"/>
  <c r="J93"/>
  <c r="BK207"/>
  <c i="3" r="J243"/>
  <c r="BK98"/>
  <c r="BK138"/>
  <c r="J236"/>
  <c r="BK132"/>
  <c r="J93"/>
  <c i="4" r="BK128"/>
  <c i="5" r="J101"/>
  <c i="7" r="BK110"/>
  <c r="BK140"/>
  <c r="BK120"/>
  <c i="8" r="J149"/>
  <c i="9" r="J103"/>
  <c r="BK88"/>
  <c i="6" r="J93"/>
  <c i="8" r="BK145"/>
  <c r="BK159"/>
  <c i="9" r="BK115"/>
  <c i="8" r="J110"/>
  <c i="9" r="J122"/>
  <c r="J95"/>
  <c i="8" r="BK91"/>
  <c r="J141"/>
  <c r="J113"/>
  <c i="9" r="J124"/>
  <c i="2" r="BK97"/>
  <c r="J244"/>
  <c i="3" r="BK148"/>
  <c r="BK117"/>
  <c r="J240"/>
  <c r="J184"/>
  <c i="4" r="BK103"/>
  <c i="6" r="BK93"/>
  <c r="J103"/>
  <c i="7" r="J153"/>
  <c r="BK126"/>
  <c i="8" r="J157"/>
  <c r="J99"/>
  <c r="BK106"/>
  <c i="9" r="J88"/>
  <c r="BK101"/>
  <c r="J101"/>
  <c i="2" r="J154"/>
  <c r="BK163"/>
  <c r="J109"/>
  <c r="J250"/>
  <c i="3" r="J180"/>
  <c r="J258"/>
  <c r="J211"/>
  <c r="BK143"/>
  <c i="6" r="BK113"/>
  <c i="7" r="BK175"/>
  <c r="BK123"/>
  <c r="J131"/>
  <c r="BK136"/>
  <c i="8" r="J167"/>
  <c i="2" r="BK191"/>
  <c r="J137"/>
  <c r="BK154"/>
  <c r="J34"/>
  <c i="1" r="AS54"/>
  <c i="3" r="J283"/>
  <c r="J176"/>
  <c r="J125"/>
  <c r="BK164"/>
  <c r="J203"/>
  <c r="BK129"/>
  <c i="4" r="J115"/>
  <c i="5" r="BK105"/>
  <c i="6" r="J133"/>
  <c i="9" r="BK103"/>
  <c i="2" r="F35"/>
  <c i="4" r="J109"/>
  <c i="5" r="BK114"/>
  <c i="6" r="J88"/>
  <c i="7" r="J145"/>
  <c r="BK87"/>
  <c i="8" r="BK99"/>
  <c r="J145"/>
  <c i="9" r="J118"/>
  <c i="7" r="BK170"/>
  <c r="J95"/>
  <c i="8" r="J103"/>
  <c r="J95"/>
  <c i="9" r="BK93"/>
  <c i="8" r="BK137"/>
  <c i="9" r="J105"/>
  <c i="8" r="BK122"/>
  <c i="9" r="J90"/>
  <c r="BK107"/>
  <c i="2" r="J227"/>
  <c r="J213"/>
  <c i="3" r="BK125"/>
  <c r="J263"/>
  <c i="4" r="BK133"/>
  <c i="5" r="BK89"/>
  <c i="6" r="BK116"/>
  <c r="BK84"/>
  <c i="7" r="BK161"/>
  <c i="8" r="J85"/>
  <c r="BK153"/>
  <c i="9" r="J120"/>
  <c r="J85"/>
  <c i="2" r="BK93"/>
  <c r="BK160"/>
  <c r="BK182"/>
  <c i="3" r="J225"/>
  <c r="BK160"/>
  <c i="4" r="J95"/>
  <c i="5" r="J105"/>
  <c i="6" r="BK107"/>
  <c i="7" r="BK95"/>
  <c i="8" r="J131"/>
  <c i="2" r="J163"/>
  <c r="BK222"/>
  <c r="BK195"/>
  <c i="3" r="BK294"/>
  <c r="BK225"/>
  <c r="J172"/>
  <c r="J232"/>
  <c i="4" r="J106"/>
  <c r="BK95"/>
  <c i="6" r="J129"/>
  <c i="2" r="J231"/>
  <c r="BK227"/>
  <c r="J191"/>
  <c i="3" r="J252"/>
  <c r="J223"/>
  <c r="J164"/>
  <c r="BK240"/>
  <c r="BK188"/>
  <c r="BK288"/>
  <c r="BK108"/>
  <c i="4" r="BK125"/>
  <c i="5" r="J109"/>
  <c i="6" r="BK121"/>
  <c i="2" r="BK127"/>
  <c r="J172"/>
  <c i="3" r="BK246"/>
  <c r="BK218"/>
  <c r="J160"/>
  <c r="BK192"/>
  <c r="BK283"/>
  <c r="BK252"/>
  <c r="BK176"/>
  <c i="4" r="BK106"/>
  <c i="6" r="J107"/>
  <c r="BK103"/>
  <c i="7" r="J140"/>
  <c r="J149"/>
  <c i="9" r="BK120"/>
  <c i="6" r="BK126"/>
  <c i="7" r="J170"/>
  <c r="BK100"/>
  <c i="9" r="J97"/>
  <c r="J93"/>
  <c r="J110"/>
  <c i="2" l="1" r="P212"/>
  <c i="4" r="P124"/>
  <c r="P123"/>
  <c i="2" r="R212"/>
  <c i="4" r="T124"/>
  <c r="T123"/>
  <c r="R124"/>
  <c r="R123"/>
  <c i="2" r="R87"/>
  <c r="BK176"/>
  <c r="J176"/>
  <c r="J62"/>
  <c r="T226"/>
  <c i="3" r="BK92"/>
  <c r="BK163"/>
  <c r="J163"/>
  <c r="J62"/>
  <c r="BK202"/>
  <c r="J202"/>
  <c r="J63"/>
  <c r="P215"/>
  <c r="P222"/>
  <c r="R245"/>
  <c r="R262"/>
  <c r="R261"/>
  <c i="4" r="P94"/>
  <c r="P87"/>
  <c r="P86"/>
  <c i="1" r="AU57"/>
  <c i="4" r="P108"/>
  <c i="5" r="P85"/>
  <c r="BK100"/>
  <c r="J100"/>
  <c r="J62"/>
  <c i="6" r="BK83"/>
  <c r="J83"/>
  <c r="J61"/>
  <c i="7" r="P86"/>
  <c r="R144"/>
  <c i="2" r="P176"/>
  <c r="P226"/>
  <c i="3" r="P92"/>
  <c r="P163"/>
  <c r="P202"/>
  <c r="R215"/>
  <c r="R222"/>
  <c r="T245"/>
  <c r="P262"/>
  <c r="P261"/>
  <c i="4" r="T94"/>
  <c i="5" r="P100"/>
  <c i="6" r="P83"/>
  <c r="P82"/>
  <c r="P81"/>
  <c i="1" r="AU59"/>
  <c i="7" r="BK86"/>
  <c r="J86"/>
  <c r="J61"/>
  <c r="P144"/>
  <c i="2" r="T87"/>
  <c r="R226"/>
  <c i="3" r="R92"/>
  <c r="T163"/>
  <c r="T202"/>
  <c r="BK222"/>
  <c r="J222"/>
  <c r="J65"/>
  <c r="P245"/>
  <c r="T262"/>
  <c r="T261"/>
  <c i="4" r="BK94"/>
  <c r="J94"/>
  <c r="J62"/>
  <c r="BK108"/>
  <c r="J108"/>
  <c r="J63"/>
  <c i="5" r="R85"/>
  <c r="T100"/>
  <c i="6" r="R83"/>
  <c r="R82"/>
  <c r="R81"/>
  <c i="7" r="R86"/>
  <c r="R85"/>
  <c r="R84"/>
  <c r="T144"/>
  <c i="8" r="P84"/>
  <c r="P83"/>
  <c r="P82"/>
  <c i="1" r="AU61"/>
  <c i="8" r="T84"/>
  <c r="T83"/>
  <c r="T82"/>
  <c i="2" r="P87"/>
  <c r="P86"/>
  <c r="P85"/>
  <c i="1" r="AU55"/>
  <c i="2" r="T176"/>
  <c r="BK226"/>
  <c r="J226"/>
  <c r="J64"/>
  <c i="3" r="R163"/>
  <c r="BK215"/>
  <c r="J215"/>
  <c r="J64"/>
  <c r="T215"/>
  <c r="BK245"/>
  <c r="J245"/>
  <c r="J66"/>
  <c i="4" r="R108"/>
  <c i="5" r="T85"/>
  <c r="T84"/>
  <c r="T83"/>
  <c i="7" r="BK144"/>
  <c r="J144"/>
  <c r="J62"/>
  <c i="8" r="R84"/>
  <c r="R83"/>
  <c r="R82"/>
  <c i="9" r="BK84"/>
  <c r="J84"/>
  <c r="J61"/>
  <c i="2" r="BK87"/>
  <c r="J87"/>
  <c r="J61"/>
  <c r="R176"/>
  <c i="3" r="T92"/>
  <c r="R202"/>
  <c r="T222"/>
  <c r="BK262"/>
  <c i="4" r="R94"/>
  <c r="R87"/>
  <c r="R86"/>
  <c r="T108"/>
  <c i="5" r="BK85"/>
  <c r="J85"/>
  <c r="J61"/>
  <c r="R100"/>
  <c i="6" r="T83"/>
  <c r="T82"/>
  <c r="T81"/>
  <c i="7" r="T86"/>
  <c r="T85"/>
  <c r="T84"/>
  <c i="8" r="BK84"/>
  <c r="J84"/>
  <c r="J61"/>
  <c i="9" r="R84"/>
  <c r="R83"/>
  <c r="P84"/>
  <c r="P83"/>
  <c r="T84"/>
  <c r="T83"/>
  <c r="BK92"/>
  <c r="J92"/>
  <c r="J62"/>
  <c r="P92"/>
  <c r="R92"/>
  <c r="T92"/>
  <c i="5" r="BK113"/>
  <c r="J113"/>
  <c r="J63"/>
  <c i="2" r="BK249"/>
  <c r="J249"/>
  <c r="J65"/>
  <c i="4" r="BK88"/>
  <c r="J88"/>
  <c r="J61"/>
  <c r="BK119"/>
  <c r="J119"/>
  <c r="J64"/>
  <c r="BK124"/>
  <c r="J124"/>
  <c r="J66"/>
  <c i="2" r="BK212"/>
  <c r="J212"/>
  <c r="J63"/>
  <c i="7" r="BK174"/>
  <c r="J174"/>
  <c r="J64"/>
  <c i="8" r="BK166"/>
  <c r="J166"/>
  <c r="J62"/>
  <c i="3" r="BK257"/>
  <c r="J257"/>
  <c r="J67"/>
  <c r="BK293"/>
  <c r="J293"/>
  <c r="J70"/>
  <c i="7" r="BK169"/>
  <c r="J169"/>
  <c r="J63"/>
  <c i="9" r="J52"/>
  <c r="F55"/>
  <c r="J78"/>
  <c r="BE85"/>
  <c r="BE95"/>
  <c r="BE97"/>
  <c r="BE99"/>
  <c r="BE103"/>
  <c r="BE101"/>
  <c r="BE105"/>
  <c r="BE110"/>
  <c r="BE113"/>
  <c r="BE115"/>
  <c r="BE122"/>
  <c r="E48"/>
  <c r="BE88"/>
  <c r="BE90"/>
  <c r="BE93"/>
  <c r="BE107"/>
  <c r="BE118"/>
  <c r="BE120"/>
  <c r="BE124"/>
  <c r="BE127"/>
  <c i="8" r="BE91"/>
  <c r="BE122"/>
  <c r="BE131"/>
  <c r="BE134"/>
  <c i="7" r="BK85"/>
  <c r="J85"/>
  <c r="J60"/>
  <c i="8" r="J76"/>
  <c r="BE117"/>
  <c r="BE126"/>
  <c r="BE141"/>
  <c r="E72"/>
  <c r="BE145"/>
  <c r="BE153"/>
  <c r="BE157"/>
  <c r="F79"/>
  <c r="BE95"/>
  <c r="BE99"/>
  <c r="BE137"/>
  <c r="BE149"/>
  <c r="BE163"/>
  <c r="BE88"/>
  <c r="J54"/>
  <c r="BE85"/>
  <c r="BE103"/>
  <c r="BE106"/>
  <c r="BE110"/>
  <c r="BE113"/>
  <c r="BE129"/>
  <c r="BE159"/>
  <c r="BE167"/>
  <c i="7" r="E48"/>
  <c i="6" r="BK82"/>
  <c r="J82"/>
  <c r="J60"/>
  <c i="7" r="F81"/>
  <c r="BE110"/>
  <c r="BE140"/>
  <c r="J54"/>
  <c r="BE87"/>
  <c r="BE123"/>
  <c r="BE126"/>
  <c r="BE136"/>
  <c r="BE149"/>
  <c r="BE153"/>
  <c r="J78"/>
  <c r="BE161"/>
  <c r="BE175"/>
  <c r="BE95"/>
  <c r="BE100"/>
  <c r="BE120"/>
  <c r="BE131"/>
  <c r="BE145"/>
  <c r="BE170"/>
  <c i="5" r="BK84"/>
  <c r="J84"/>
  <c r="J60"/>
  <c i="6" r="E48"/>
  <c r="J75"/>
  <c r="BE84"/>
  <c r="BE88"/>
  <c r="BE116"/>
  <c r="F78"/>
  <c r="BE98"/>
  <c r="BE103"/>
  <c r="BE129"/>
  <c r="BE133"/>
  <c r="J77"/>
  <c r="BE93"/>
  <c r="BE107"/>
  <c r="BE113"/>
  <c r="BE121"/>
  <c r="BE126"/>
  <c i="4" r="BK123"/>
  <c i="5" r="E48"/>
  <c r="F55"/>
  <c r="BE101"/>
  <c r="J52"/>
  <c r="BE92"/>
  <c r="BE109"/>
  <c r="BE114"/>
  <c r="BE105"/>
  <c r="J79"/>
  <c r="BE89"/>
  <c r="BE86"/>
  <c r="BE96"/>
  <c i="3" r="J92"/>
  <c r="J61"/>
  <c r="J262"/>
  <c r="J69"/>
  <c i="4" r="E48"/>
  <c r="J54"/>
  <c r="BE95"/>
  <c r="BE99"/>
  <c r="BE109"/>
  <c r="F83"/>
  <c r="BE115"/>
  <c r="J52"/>
  <c r="BE103"/>
  <c r="BE133"/>
  <c r="BE125"/>
  <c r="BE128"/>
  <c r="BE89"/>
  <c r="BE106"/>
  <c r="BE120"/>
  <c r="BE112"/>
  <c i="3" r="F55"/>
  <c r="BE104"/>
  <c r="BE138"/>
  <c r="BE152"/>
  <c r="BE172"/>
  <c r="BE132"/>
  <c r="BE143"/>
  <c r="BE170"/>
  <c r="BE180"/>
  <c r="BE188"/>
  <c r="BE216"/>
  <c r="J52"/>
  <c r="BE125"/>
  <c r="BE160"/>
  <c r="BE164"/>
  <c r="BE218"/>
  <c r="J54"/>
  <c r="BE117"/>
  <c r="BE246"/>
  <c r="BE225"/>
  <c r="BE252"/>
  <c r="E48"/>
  <c r="BE98"/>
  <c r="BE167"/>
  <c r="BE196"/>
  <c r="BE243"/>
  <c r="BE283"/>
  <c i="2" r="BK86"/>
  <c r="J86"/>
  <c r="J60"/>
  <c i="3" r="BE93"/>
  <c r="BE232"/>
  <c r="BE236"/>
  <c r="BE269"/>
  <c r="BE135"/>
  <c r="BE148"/>
  <c r="BE223"/>
  <c r="BE240"/>
  <c r="BE258"/>
  <c r="BE266"/>
  <c r="BE129"/>
  <c r="BE176"/>
  <c r="BE203"/>
  <c r="BE207"/>
  <c r="BE220"/>
  <c r="BE228"/>
  <c r="BE271"/>
  <c r="BE184"/>
  <c r="BE192"/>
  <c r="BE263"/>
  <c r="BE275"/>
  <c r="BE279"/>
  <c r="BE108"/>
  <c r="BE211"/>
  <c r="BE249"/>
  <c r="BE288"/>
  <c r="BE294"/>
  <c i="2" r="BE250"/>
  <c r="J52"/>
  <c r="J81"/>
  <c r="BE213"/>
  <c i="1" r="AW55"/>
  <c i="2" r="BE222"/>
  <c r="BE172"/>
  <c r="BE191"/>
  <c r="BE195"/>
  <c r="BE199"/>
  <c r="BE203"/>
  <c r="BE207"/>
  <c r="BE244"/>
  <c r="E48"/>
  <c r="BE100"/>
  <c r="BE109"/>
  <c r="BE117"/>
  <c r="BE127"/>
  <c r="BE137"/>
  <c r="BE146"/>
  <c r="BE157"/>
  <c r="BE160"/>
  <c r="BE163"/>
  <c r="BE182"/>
  <c r="F55"/>
  <c r="BE88"/>
  <c r="BE93"/>
  <c r="BE97"/>
  <c r="BE103"/>
  <c r="BE227"/>
  <c i="1" r="BA55"/>
  <c i="2" r="BE154"/>
  <c r="BE168"/>
  <c r="BE177"/>
  <c r="BE187"/>
  <c r="BE231"/>
  <c i="1" r="BB55"/>
  <c i="2" r="BE241"/>
  <c i="1" r="BC55"/>
  <c r="BD55"/>
  <c i="3" r="F37"/>
  <c i="1" r="BD56"/>
  <c i="4" r="F36"/>
  <c i="1" r="BC57"/>
  <c i="4" r="F35"/>
  <c i="1" r="BB57"/>
  <c i="7" r="F37"/>
  <c i="1" r="BD60"/>
  <c i="9" r="F35"/>
  <c i="1" r="BB62"/>
  <c i="7" r="F36"/>
  <c i="1" r="BC60"/>
  <c i="3" r="J34"/>
  <c i="1" r="AW56"/>
  <c i="4" r="J34"/>
  <c i="1" r="AW57"/>
  <c i="6" r="F35"/>
  <c i="1" r="BB59"/>
  <c i="6" r="F37"/>
  <c i="1" r="BD59"/>
  <c i="7" r="F35"/>
  <c i="1" r="BB60"/>
  <c i="8" r="F35"/>
  <c i="1" r="BB61"/>
  <c i="8" r="J34"/>
  <c i="1" r="AW61"/>
  <c i="5" r="F36"/>
  <c i="1" r="BC58"/>
  <c i="9" r="F34"/>
  <c i="1" r="BA62"/>
  <c i="3" r="F34"/>
  <c i="1" r="BA56"/>
  <c i="6" r="F36"/>
  <c i="1" r="BC59"/>
  <c i="9" r="F36"/>
  <c i="1" r="BC62"/>
  <c i="8" r="F34"/>
  <c i="1" r="BA61"/>
  <c i="7" r="J34"/>
  <c i="1" r="AW60"/>
  <c i="5" r="F35"/>
  <c i="1" r="BB58"/>
  <c i="8" r="F37"/>
  <c i="1" r="BD61"/>
  <c i="9" r="J34"/>
  <c i="1" r="AW62"/>
  <c i="5" r="F34"/>
  <c i="1" r="BA58"/>
  <c i="5" r="J34"/>
  <c i="1" r="AW58"/>
  <c i="7" r="F34"/>
  <c i="1" r="BA60"/>
  <c i="6" r="J34"/>
  <c i="1" r="AW59"/>
  <c i="9" r="F37"/>
  <c i="1" r="BD62"/>
  <c i="3" r="F35"/>
  <c i="1" r="BB56"/>
  <c i="4" r="F37"/>
  <c i="1" r="BD57"/>
  <c i="6" r="F34"/>
  <c i="1" r="BA59"/>
  <c i="4" r="F34"/>
  <c i="1" r="BA57"/>
  <c i="5" r="F37"/>
  <c i="1" r="BD58"/>
  <c i="3" r="F36"/>
  <c i="1" r="BC56"/>
  <c i="8" r="F36"/>
  <c i="1" r="BC61"/>
  <c i="3" l="1" r="T91"/>
  <c i="4" r="T87"/>
  <c r="T86"/>
  <c i="8" r="BK83"/>
  <c r="J83"/>
  <c r="J60"/>
  <c i="9" r="T82"/>
  <c r="R82"/>
  <c i="3" r="T90"/>
  <c i="7" r="P85"/>
  <c r="P84"/>
  <c i="1" r="AU60"/>
  <c i="3" r="BK91"/>
  <c r="J91"/>
  <c r="J60"/>
  <c r="R91"/>
  <c r="R90"/>
  <c i="9" r="P82"/>
  <c i="1" r="AU62"/>
  <c i="5" r="R84"/>
  <c r="R83"/>
  <c r="P84"/>
  <c r="P83"/>
  <c i="1" r="AU58"/>
  <c i="3" r="BK261"/>
  <c r="J261"/>
  <c r="J68"/>
  <c i="2" r="T86"/>
  <c r="T85"/>
  <c i="3" r="P91"/>
  <c r="P90"/>
  <c i="1" r="AU56"/>
  <c i="2" r="R86"/>
  <c r="R85"/>
  <c i="4" r="BK87"/>
  <c r="J87"/>
  <c r="J60"/>
  <c i="9" r="BK83"/>
  <c r="J83"/>
  <c r="J60"/>
  <c i="8" r="BK82"/>
  <c r="J82"/>
  <c i="7" r="BK84"/>
  <c r="J84"/>
  <c i="6" r="BK81"/>
  <c r="J81"/>
  <c i="5" r="BK83"/>
  <c r="J83"/>
  <c r="J59"/>
  <c i="4" r="J123"/>
  <c r="J65"/>
  <c i="2" r="BK85"/>
  <c r="J85"/>
  <c r="J59"/>
  <c r="F33"/>
  <c i="1" r="AZ55"/>
  <c i="2" r="J33"/>
  <c i="1" r="AV55"/>
  <c r="AT55"/>
  <c i="4" r="F33"/>
  <c i="1" r="AZ57"/>
  <c i="3" r="F33"/>
  <c i="1" r="AZ56"/>
  <c i="3" r="J33"/>
  <c i="1" r="AV56"/>
  <c r="AT56"/>
  <c r="BA54"/>
  <c r="AW54"/>
  <c r="AK30"/>
  <c i="9" r="J33"/>
  <c i="1" r="AV62"/>
  <c r="AT62"/>
  <c i="4" r="J33"/>
  <c i="1" r="AV57"/>
  <c r="AT57"/>
  <c i="8" r="F33"/>
  <c i="1" r="AZ61"/>
  <c r="BC54"/>
  <c r="AY54"/>
  <c i="5" r="F33"/>
  <c i="1" r="AZ58"/>
  <c i="7" r="J30"/>
  <c i="1" r="AG60"/>
  <c r="BB54"/>
  <c r="AX54"/>
  <c i="5" r="J33"/>
  <c i="1" r="AV58"/>
  <c r="AT58"/>
  <c i="7" r="J33"/>
  <c i="1" r="AV60"/>
  <c r="AT60"/>
  <c i="6" r="F33"/>
  <c i="1" r="AZ59"/>
  <c r="BD54"/>
  <c r="W33"/>
  <c i="6" r="J33"/>
  <c i="1" r="AV59"/>
  <c r="AT59"/>
  <c i="8" r="J30"/>
  <c i="1" r="AG61"/>
  <c i="9" r="F33"/>
  <c i="1" r="AZ62"/>
  <c i="6" r="J30"/>
  <c i="1" r="AG59"/>
  <c i="7" r="F33"/>
  <c i="1" r="AZ60"/>
  <c i="8" r="J33"/>
  <c i="1" r="AV61"/>
  <c r="AT61"/>
  <c i="4" l="1" r="BK86"/>
  <c r="J86"/>
  <c i="3" r="BK90"/>
  <c r="J90"/>
  <c r="J59"/>
  <c i="9" r="BK82"/>
  <c r="J82"/>
  <c r="J59"/>
  <c i="1" r="AN61"/>
  <c i="8" r="J59"/>
  <c i="1" r="AN60"/>
  <c i="7" r="J59"/>
  <c i="8" r="J39"/>
  <c i="1" r="AN59"/>
  <c i="6" r="J59"/>
  <c i="7" r="J39"/>
  <c i="6" r="J39"/>
  <c i="1" r="AU54"/>
  <c i="5" r="J30"/>
  <c i="1" r="AG58"/>
  <c r="AN58"/>
  <c r="W32"/>
  <c r="W31"/>
  <c i="2" r="J30"/>
  <c i="1" r="AG55"/>
  <c r="W30"/>
  <c i="4" r="J30"/>
  <c i="1" r="AG57"/>
  <c r="AZ54"/>
  <c r="AV54"/>
  <c r="AK29"/>
  <c i="4" l="1" r="J39"/>
  <c r="J59"/>
  <c i="5" r="J39"/>
  <c i="2" r="J39"/>
  <c i="1" r="AN55"/>
  <c r="AN57"/>
  <c i="9" r="J30"/>
  <c i="1" r="AG62"/>
  <c r="AT54"/>
  <c i="3" r="J30"/>
  <c i="1" r="AG56"/>
  <c r="AN56"/>
  <c r="W29"/>
  <c i="9" l="1" r="J39"/>
  <c i="3" r="J39"/>
  <c i="1" r="AN62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<sst xmlns="http://schemas.openxmlformats.org/spreadsheetml/2006/main">
  <si>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</si>
  <si>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</si>
  <si>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</si>
  <si>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</si>
  <si>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</si>
  <si>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{fd340914-27b0-441d-a3e9-6d8d001862b9}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</si>
  <si>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</si>
  <si>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</si>
  <si>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</si>
  <si>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</si>
  <si>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</si>
  <si>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</si>
  <si>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</si>
  <si>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</si>
  <si>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20241112-5II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</si>
  <si>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</si>
  <si>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</si>
  <si>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VN Machová, odstranění nánosů a oprava nádrže</t>
  </si>
  <si>
    <t>KSO:</t>
  </si>
  <si>
    <t/>
  </si>
  <si>
    <t>CC-CZ:</t>
  </si>
  <si>
    <t>Místo:</t>
  </si>
  <si>
    <t>VN Machová</t>
  </si>
  <si>
    <t>Datum:</t>
  </si>
  <si>
    <t>12. 11. 2024</t>
  </si>
  <si>
    <t>Zadavatel:</t>
  </si>
  <si>
    <t>IČ:</t>
  </si>
  <si>
    <t>70890013</t>
  </si>
  <si>
    <t>Povodí Moravy, s.p.</t>
  </si>
  <si>
    <t>DIČ:</t>
  </si>
  <si>
    <t>CZ70890013</t>
  </si>
  <si>
    <t>Účastník:</t>
  </si>
  <si>
    <t>Vyplň údaj</t>
  </si>
  <si>
    <t>Projektant:</t>
  </si>
  <si>
    <t xml:space="preserve"> </t>
  </si>
  <si>
    <t>True</t>
  </si>
  <si>
    <t>Zpracovatel:</t>
  </si>
  <si>
    <t>87951142</t>
  </si>
  <si>
    <t>Ing. Tomáš Pecival</t>
  </si>
  <si>
    <t>CZ8301111137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</si>
  <si>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</si>
  <si>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</si>
  <si>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</si>
  <si>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</si>
  <si>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</si>
  <si>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</si>
  <si>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</si>
  <si>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</si>
  <si>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</si>
  <si>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</si>
  <si>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</si>
  <si>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</si>
  <si>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</si>
  <si>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</si>
  <si>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</si>
  <si>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</si>
  <si>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</si>
  <si>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</si>
  <si>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</si>
  <si>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</si>
  <si>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</si>
  <si>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</si>
  <si>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</si>
  <si>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</si>
  <si>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</si>
  <si>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</si>
  <si>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</si>
  <si>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</si>
  <si>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</si>
  <si>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</si>
  <si>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</si>
  <si>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</si>
  <si>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</si>
  <si>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</si>
  <si>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</si>
  <si>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</si>
  <si>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</si>
  <si>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</si>
  <si>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</si>
  <si>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</si>
  <si>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</si>
  <si>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</si>
  <si>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hráze</t>
  </si>
  <si>
    <t>STA</t>
  </si>
  <si>
    <t>1</t>
  </si>
  <si>
    <t>{d93965ac-7131-4d3e-841d-8af3f825f75f}</t>
  </si>
  <si>
    <t>2</t>
  </si>
  <si>
    <t>SO 02.1</t>
  </si>
  <si>
    <t>Oprava výpustného objektu</t>
  </si>
  <si>
    <t>{71d4cdff-03ee-4f1c-a52b-2d40204a5079}</t>
  </si>
  <si>
    <t>SO 02.2</t>
  </si>
  <si>
    <t>Bezpečnostní přeliv</t>
  </si>
  <si>
    <t>{b175258f-7f11-48ac-a559-ce34aa080ad9}</t>
  </si>
  <si>
    <t>SO 02.3</t>
  </si>
  <si>
    <t>odpadní koryta</t>
  </si>
  <si>
    <t>{a280c4fd-786a-40eb-aced-6d3e453d8320}</t>
  </si>
  <si>
    <t>SO 03</t>
  </si>
  <si>
    <t>Odstranění sedimentu z prostoru nádrže</t>
  </si>
  <si>
    <t>{06885774-bb75-4a50-b761-2aaf60035d88}</t>
  </si>
  <si>
    <t>SO 04</t>
  </si>
  <si>
    <t>Oprava opevnění břehů nádrže</t>
  </si>
  <si>
    <t>{36eded56-7a22-45d9-ad28-43f630dcfaab}</t>
  </si>
  <si>
    <t>SO 05</t>
  </si>
  <si>
    <t>Kácení dřevin</t>
  </si>
  <si>
    <t>{92fda3f6-3e4d-443f-8e0d-d83f9ee57bc9}</t>
  </si>
  <si>
    <t>VON</t>
  </si>
  <si>
    <t>vedlejší náklady</t>
  </si>
  <si>
    <t>{d5469716-815b-4ede-be27-ba9e31a57ea3}</t>
  </si>
  <si>
    <t>KRYCÍ LIST SOUPISU PRACÍ</t>
  </si>
  <si>
    <t>Objekt:</t>
  </si>
  <si>
    <t>SO 01 - Oprava hráze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</si>
  <si>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</si>
  <si>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</si>
  <si>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</si>
  <si>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</si>
  <si>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</si>
  <si>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</si>
  <si>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</si>
  <si>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</si>
  <si>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</si>
  <si>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</si>
  <si>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</si>
  <si>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</si>
  <si>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</si>
  <si>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</si>
  <si>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</si>
  <si>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</si>
  <si>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</si>
  <si>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</si>
  <si>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</si>
  <si>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</si>
  <si>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</si>
  <si>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</si>
  <si>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</si>
  <si>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</si>
  <si>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</si>
  <si>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</si>
  <si>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</si>
  <si>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</si>
  <si>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111151r</t>
  </si>
  <si>
    <t>Odstranění travin z celkové plochy přes 500 m2 strojně</t>
  </si>
  <si>
    <t>m2</t>
  </si>
  <si>
    <t>CS ÚRS 2025 01</t>
  </si>
  <si>
    <t>4</t>
  </si>
  <si>
    <t>2112589327</t>
  </si>
  <si>
    <t>PP</t>
  </si>
  <si>
    <t>Odstranění travin a rákosu strojně travin, při celkové ploše přes 500 m2</t>
  </si>
  <si>
    <t>Online PSC</t>
  </si>
  <si>
    <t>https://podminky.urs.cz/item/CS_URS_2025_01/111151r</t>
  </si>
  <si>
    <t>P</t>
  </si>
  <si>
    <t>Poznámka k položce:_x000d_
včetně likvidace</t>
  </si>
  <si>
    <t>VV</t>
  </si>
  <si>
    <t>120*(5+7+9,5+12,6+11,3+12)/6</t>
  </si>
  <si>
    <t>114203103</t>
  </si>
  <si>
    <t>Rozebrání dlažeb z lomového kamene nebo betonových tvárnic do cementové malty</t>
  </si>
  <si>
    <t>m3</t>
  </si>
  <si>
    <t>-153859838</t>
  </si>
  <si>
    <t>Rozebrání dlažeb nebo záhozů s naložením na dopravní prostředek dlažeb z lomového kamene nebo betonových tvárnic do cementové malty se spárami zalitými cementovou maltou</t>
  </si>
  <si>
    <t>https://podminky.urs.cz/item/CS_URS_2025_01/114203103</t>
  </si>
  <si>
    <t>100*(0+5,25+5,65+5,65+4,25+5,85)/6*0,35</t>
  </si>
  <si>
    <t>3</t>
  </si>
  <si>
    <t>114203202</t>
  </si>
  <si>
    <t>Očištění lomového kamene nebo betonových tvárnic od malty</t>
  </si>
  <si>
    <t>837967845</t>
  </si>
  <si>
    <t>Očištění lomového kamene nebo betonových tvárnic získaných při rozebrání dlažeb, záhozů, rovnanin a soustřeďovacích staveb od malty</t>
  </si>
  <si>
    <t>https://podminky.urs.cz/item/CS_URS_2025_01/114203202</t>
  </si>
  <si>
    <t>114253301</t>
  </si>
  <si>
    <t>Třídění lomového kamene nebo betonových tvárnic podle druhu, velikosti nebo tvaru - strojně</t>
  </si>
  <si>
    <t>-1787631696</t>
  </si>
  <si>
    <t>Třídění lomového kamene nebo betonových tvárnic strojně získaných při rozebrání dlažeb, záhozů, rovnanin a soustřeďovacích staveb podle druhu, velikosti nebo tvaru</t>
  </si>
  <si>
    <t>https://podminky.urs.cz/item/CS_URS_2025_01/114253301</t>
  </si>
  <si>
    <t>5</t>
  </si>
  <si>
    <t>121151123</t>
  </si>
  <si>
    <t>Sejmutí ornice plochy přes 500 m2 tl vrstvy do 200 mm strojně</t>
  </si>
  <si>
    <t>-293495483</t>
  </si>
  <si>
    <t>Sejmutí ornice strojně při souvislé ploše přes 500 m2, tl. vrstvy do 200 mm</t>
  </si>
  <si>
    <t>https://podminky.urs.cz/item/CS_URS_2025_01/121151123</t>
  </si>
  <si>
    <t>Poznámka k položce:_x000d_
skrytí drnu oddělaně včetně jeho likvidace</t>
  </si>
  <si>
    <t>1148*2 'Přepočtené koeficientem množství</t>
  </si>
  <si>
    <t>6</t>
  </si>
  <si>
    <t>122251104</t>
  </si>
  <si>
    <t>Odkopávky a prokopávky nezapažené v hornině třídy těžitelnosti I skupiny 3 objem do 500 m3 strojně</t>
  </si>
  <si>
    <t>-2029958942</t>
  </si>
  <si>
    <t>Odkopávky a prokopávky nezapažené strojně v hornině třídy těžitelnosti I skupiny 3 přes 100 do 500 m3</t>
  </si>
  <si>
    <t>https://podminky.urs.cz/item/CS_URS_2025_01/122251104</t>
  </si>
  <si>
    <t>opěrná patka</t>
  </si>
  <si>
    <t>120*0,5*2,5</t>
  </si>
  <si>
    <t>hráz</t>
  </si>
  <si>
    <t>(0+0,4*5,25+7,6*0,5+6,2*0,5+7,6*0,5+7,8*0,5)/6*120</t>
  </si>
  <si>
    <t>Součet</t>
  </si>
  <si>
    <t>7</t>
  </si>
  <si>
    <t>R</t>
  </si>
  <si>
    <t>zajištění zeminy na dosypání tělesa hráze</t>
  </si>
  <si>
    <t>1480863937</t>
  </si>
  <si>
    <t>zajištění zeminy na dosypání tělesa hráze - nákup, doprava</t>
  </si>
  <si>
    <t>Poznámka k položce:_x000d_
zemina bude odsouhlasena geotechnikem stavby</t>
  </si>
  <si>
    <t>těsnící koberec</t>
  </si>
  <si>
    <t>0,3*5*120</t>
  </si>
  <si>
    <t>(6,9+3,7+6,2+5,3+2,6+1,5)/6*120</t>
  </si>
  <si>
    <t>zpětné použití výkopku</t>
  </si>
  <si>
    <t>-((0+0,4*5,25+7,6*0,5+6,2*0,5+7,6*0,5+7,8*0,5)/6*120)*0,7</t>
  </si>
  <si>
    <t>31</t>
  </si>
  <si>
    <t>162351103</t>
  </si>
  <si>
    <t>Vodorovné přemístění přes 50 do 500 m výkopku/sypaniny z horniny třídy těžitelnosti I skupiny 1 až 3</t>
  </si>
  <si>
    <t>1738546748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</si>
  <si>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</si>
  <si>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</si>
  <si>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Poznámka k položce:_x000d_
přesun na mezideponii a z mezideponie na hráz</t>
  </si>
  <si>
    <t>zemina</t>
  </si>
  <si>
    <t>(0+0,4*5,25+7,6*0,5+6,2*0,5+7,6*0,5+7,8*0,5)/6*120*0,7</t>
  </si>
  <si>
    <t>ornice</t>
  </si>
  <si>
    <t>120*(5+7+9,5+12,6+11,3+12)/6*0,1</t>
  </si>
  <si>
    <t>348,6*2 'Přepočtené koeficientem množství</t>
  </si>
  <si>
    <t>32</t>
  </si>
  <si>
    <t>167111101</t>
  </si>
  <si>
    <t>Nakládání výkopku z hornin třídy těžitelnosti I skupiny 1 až 3 ručně</t>
  </si>
  <si>
    <t>-738592846</t>
  </si>
  <si>
    <t>Nakládání, skládání a překládání neulehlého výkopku nebo sypaniny ručně nakládání, z hornin třídy těžitelnosti I, skupiny 1 až 3</t>
  </si>
  <si>
    <t>https://podminky.urs.cz/item/CS_URS_2025_01/167111101</t>
  </si>
  <si>
    <t>Poznámka k položce:_x000d_
nakládání ornice na mezideponii</t>
  </si>
  <si>
    <t>9</t>
  </si>
  <si>
    <t>171151103</t>
  </si>
  <si>
    <t>Uložení sypaniny z hornin soudržných do násypů zhutněných strojně</t>
  </si>
  <si>
    <t>314355008</t>
  </si>
  <si>
    <t>Uložení sypanin do násypů strojně s rozprostřením sypaniny ve vrstvách a s hrubým urovnáním zhutněných z hornin soudržných jakékoliv třídy těžitelnosti</t>
  </si>
  <si>
    <t>https://podminky.urs.cz/item/CS_URS_2025_01/171151103</t>
  </si>
  <si>
    <t>181451121</t>
  </si>
  <si>
    <t>Založení lučního trávníku výsevem pl do 1000 m2 v rovině a ve svahu do 1:5</t>
  </si>
  <si>
    <t>1872370003</t>
  </si>
  <si>
    <t>Založení trávníku na půdě předem připravené plochy do 1000 m2 výsevem včetně utažení lučního v rovině nebo na svahu do 1:5</t>
  </si>
  <si>
    <t>120*3,5</t>
  </si>
  <si>
    <t>35</t>
  </si>
  <si>
    <t>181451221</t>
  </si>
  <si>
    <t>Založení lučního trávníku výsevem pl do 1000 m2 ve svahu přes 1:5</t>
  </si>
  <si>
    <t>1563994198</t>
  </si>
  <si>
    <t>Založení trávníku na půdě předem připravené plochy do 1000 m2 výsevem včetně utažení lučního ve svahu přes 1:5</t>
  </si>
  <si>
    <t>120*1,95+(0,6+1,5+4+7,15+5,8+6,4)/6*120</t>
  </si>
  <si>
    <t>13</t>
  </si>
  <si>
    <t>M</t>
  </si>
  <si>
    <t>00572470</t>
  </si>
  <si>
    <t>osivo směs travní univerzál</t>
  </si>
  <si>
    <t>kg</t>
  </si>
  <si>
    <t>8</t>
  </si>
  <si>
    <t>421096926</t>
  </si>
  <si>
    <t>(120*1,95+120*3,5+(0,6+1,5+4+7,15+5,8+6,4)/6*120)*0,015</t>
  </si>
  <si>
    <t>14</t>
  </si>
  <si>
    <t>181951112</t>
  </si>
  <si>
    <t>Úprava pláně v hornině třídy těžitelnosti I skupiny 1 až 3 se zhutněním strojně</t>
  </si>
  <si>
    <t>512036243</t>
  </si>
  <si>
    <t>Úprava pláně vyrovnáním výškových rozdílů strojně v hornině třídy těžitelnosti I, skupiny 1 až 3 se zhutněním</t>
  </si>
  <si>
    <t>https://podminky.urs.cz/item/CS_URS_2025_01/181951112</t>
  </si>
  <si>
    <t>Poznámka k položce:_x000d_
zhutnění povrchu hráze po provedení odkopávek</t>
  </si>
  <si>
    <t>120*(16,5+15+16,6+14,4+11,5+5)/6</t>
  </si>
  <si>
    <t>15</t>
  </si>
  <si>
    <t>182251101</t>
  </si>
  <si>
    <t>Svahování násypů strojně</t>
  </si>
  <si>
    <t>247627536</t>
  </si>
  <si>
    <t>Svahování trvalých svahů do projektovaných profilů strojně s potřebným přemístěním výkopku při svahování násypů v jakékoliv hornině</t>
  </si>
  <si>
    <t>https://podminky.urs.cz/item/CS_URS_2025_01/182251101</t>
  </si>
  <si>
    <t>120*(5+12,3+15,1+18,3+16,5+17,7)/6</t>
  </si>
  <si>
    <t>16</t>
  </si>
  <si>
    <t>182351133</t>
  </si>
  <si>
    <t>Rozprostření ornice pl přes 500 m2 ve svahu přes 1:5 tl vrstvy do 200 mm strojně</t>
  </si>
  <si>
    <t>1918603276</t>
  </si>
  <si>
    <t>Rozprostření a urovnání ornice ve svahu sklonu přes 1:5 strojně při souvislé ploše přes 500 m2, tl. vrstvy do 200 mm</t>
  </si>
  <si>
    <t>https://podminky.urs.cz/item/CS_URS_2025_01/182351133</t>
  </si>
  <si>
    <t>120*1,95+120*3,5+(0,6+1,5+4+7,15+5,8+6,4)/6*120</t>
  </si>
  <si>
    <t>Vodorovné konstrukce</t>
  </si>
  <si>
    <t>19</t>
  </si>
  <si>
    <t>462512370</t>
  </si>
  <si>
    <t>Zához z lomového kamene s proštěrkováním z terénu hmotnost přes 200 do 500 kg</t>
  </si>
  <si>
    <t>-1868713892</t>
  </si>
  <si>
    <t>Zához z lomového kamene neupraveného záhozového s proštěrkováním z terénu, hmotnosti jednotlivých kamenů přes 200 do 500 kg</t>
  </si>
  <si>
    <t>https://podminky.urs.cz/item/CS_URS_2025_01/462512370</t>
  </si>
  <si>
    <t>Poznámka k položce:_x000d_
použití vybouraného kamene</t>
  </si>
  <si>
    <t>85*0,8*0,8/2</t>
  </si>
  <si>
    <t>20</t>
  </si>
  <si>
    <t>462512r</t>
  </si>
  <si>
    <t>-2069496917</t>
  </si>
  <si>
    <t>https://podminky.urs.cz/item/CS_URS_2025_01/462512r</t>
  </si>
  <si>
    <t>462519003</t>
  </si>
  <si>
    <t>Příplatek za urovnání ploch záhozu z lomového kamene hmotnost přes 200 do 500 kg</t>
  </si>
  <si>
    <t>-694539460</t>
  </si>
  <si>
    <t>Zához z lomového kamene neupraveného záhozového Příplatek k cenám za urovnání viditelných ploch záhozu z kamene, hmotnosti jednotlivých kamenů přes 200 do 500 kg</t>
  </si>
  <si>
    <t>https://podminky.urs.cz/item/CS_URS_2025_01/462519003</t>
  </si>
  <si>
    <t>80"délka patky"*0,8"šíře patky"</t>
  </si>
  <si>
    <t>22</t>
  </si>
  <si>
    <t>463212111</t>
  </si>
  <si>
    <t>Rovnanina z lomového kamene upraveného s vyklínováním spár úlomky kamene</t>
  </si>
  <si>
    <t>669952866</t>
  </si>
  <si>
    <t>Rovnanina z lomového kamene upraveného, tříděného jakékoliv tloušťky rovnaniny s vyklínováním spár a dutin úlomky kamene</t>
  </si>
  <si>
    <t>https://podminky.urs.cz/item/CS_URS_2025_01/463212111</t>
  </si>
  <si>
    <t>120*(0+5,25+5,65+5,65+4,25+5,85)/6*0,4-100+27,2</t>
  </si>
  <si>
    <t>23</t>
  </si>
  <si>
    <t>463212r</t>
  </si>
  <si>
    <t>1045140932</t>
  </si>
  <si>
    <t>https://podminky.urs.cz/item/CS_URS_2025_01/463212r</t>
  </si>
  <si>
    <t>100-27,2</t>
  </si>
  <si>
    <t>24</t>
  </si>
  <si>
    <t>463212191</t>
  </si>
  <si>
    <t>Příplatek za vypracováni líce rovnaniny</t>
  </si>
  <si>
    <t>-75063118</t>
  </si>
  <si>
    <t>Rovnanina z lomového kamene upraveného, tříděného Příplatek k cenám za vypracování líce</t>
  </si>
  <si>
    <t>https://podminky.urs.cz/item/CS_URS_2025_01/463212191</t>
  </si>
  <si>
    <t>120*(0+5,25+5,65+5,65+4,25+5,85)/6</t>
  </si>
  <si>
    <t>25</t>
  </si>
  <si>
    <t>464541111</t>
  </si>
  <si>
    <t>Pohoz ze štěrkodrti zrno do 63 mm z terénu</t>
  </si>
  <si>
    <t>-1996716314</t>
  </si>
  <si>
    <t>Pohoz dna nebo svahů jakékoliv tloušťky ze štěrkodrtí, z terénu, frakce do 63 mm</t>
  </si>
  <si>
    <t>https://podminky.urs.cz/item/CS_URS_2025_01/464541111</t>
  </si>
  <si>
    <t>120*(0+5,25+5,65+5,65+4,25+5,85)/6*0,15</t>
  </si>
  <si>
    <t>26</t>
  </si>
  <si>
    <t>464541112</t>
  </si>
  <si>
    <t>Pohoz ze štěrkodrti zrno do 125 mm z terénu</t>
  </si>
  <si>
    <t>506967441</t>
  </si>
  <si>
    <t>Pohoz dna nebo svahů jakékoliv tloušťky ze štěrkodrtí, z terénu, frakce do 125 mm</t>
  </si>
  <si>
    <t>https://podminky.urs.cz/item/CS_URS_2025_01/464541112</t>
  </si>
  <si>
    <t>Poznámka k položce:_x000d_
frakce 63-125 mm</t>
  </si>
  <si>
    <t>120*(0+5,25+5,65+5,65+4,25+5,85)/6*0,25</t>
  </si>
  <si>
    <t>Komunikace pozemní</t>
  </si>
  <si>
    <t>34</t>
  </si>
  <si>
    <t>561081111</t>
  </si>
  <si>
    <t>Zřízení podkladu ze zeminy upravené vápnem, cementem, směsnými pojivy tl přes 450 do 500 mm pl do 1000 m2</t>
  </si>
  <si>
    <t>1683220540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</si>
  <si>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450 do 500 mm</t>
  </si>
  <si>
    <t>https://podminky.urs.cz/item/CS_URS_2025_01/561081111</t>
  </si>
  <si>
    <t>704*0,25 'Přepočtené koeficientem množství</t>
  </si>
  <si>
    <t>10</t>
  </si>
  <si>
    <t>58530170</t>
  </si>
  <si>
    <t>vápno nehašené CL 90-Q pro úpravu zemin standardní</t>
  </si>
  <si>
    <t>t</t>
  </si>
  <si>
    <t>42912565</t>
  </si>
  <si>
    <t>Poznámka k položce:_x000d_
objem vápna 10%</t>
  </si>
  <si>
    <t>176*0,01*2</t>
  </si>
  <si>
    <t>997</t>
  </si>
  <si>
    <t>Doprava suti a vybouraných hmot</t>
  </si>
  <si>
    <t>27</t>
  </si>
  <si>
    <t>997221615</t>
  </si>
  <si>
    <t>Poplatek za uložení na skládce (skládkovné) stavebního odpadu betonového kód odpadu 17 01 01</t>
  </si>
  <si>
    <t>1464564697</t>
  </si>
  <si>
    <t>Poplatek za uložení stavebního odpadu na skládce (skládkovné) z prostého betonu zatříděného do Katalogu odpadů pod kódem 17 01 01</t>
  </si>
  <si>
    <t>https://podminky.urs.cz/item/CS_URS_2025_01/997221615</t>
  </si>
  <si>
    <t>55,458*2,5</t>
  </si>
  <si>
    <t>33</t>
  </si>
  <si>
    <t>997221r</t>
  </si>
  <si>
    <t>Poplatek za uložení na recyklační skládce (skládkovné) stavebního odpadu zeminy a kamení zatříděného do Katalogu odpadů pod kódem 17 05 04</t>
  </si>
  <si>
    <t>-1214762650</t>
  </si>
  <si>
    <t>Poplatek za uložení stavebního odpadu na recyklační skládce (skládkovné) zeminy a kamení zatříděného do Katalogu odpadů pod kódem 17 05 04</t>
  </si>
  <si>
    <t>https://podminky.urs.cz/item/CS_URS_2025_01/997221r</t>
  </si>
  <si>
    <t>Poznámka k položce:_x000d_
včetně dopravy, naložení, rozhrnutí</t>
  </si>
  <si>
    <t>(0+0,4*5,25+7,6*0,5+6,2*0,5+7,6*0,5+7,8*0,5)/6*120*0,3</t>
  </si>
  <si>
    <t>250,2*1,7 'Přepočtené koeficientem množství</t>
  </si>
  <si>
    <t>28</t>
  </si>
  <si>
    <t>997312511</t>
  </si>
  <si>
    <t>Vodorovná doprava suti a vybouraných hmot do 1 km pro LTM</t>
  </si>
  <si>
    <t>-1929625755</t>
  </si>
  <si>
    <t>Vodorovná doprava suti a vybouraných hmot po suchu se složením a hrubým urovnáním nebo přeložením na jiný dopravní prostředek do 1 km</t>
  </si>
  <si>
    <t>https://podminky.urs.cz/item/CS_URS_2025_01/997312511</t>
  </si>
  <si>
    <t>29</t>
  </si>
  <si>
    <t>997312519</t>
  </si>
  <si>
    <t>Příplatek ZKD 1 km vodorovné dopravy suti a vybouraných hmot pro LTM</t>
  </si>
  <si>
    <t>-1354715935</t>
  </si>
  <si>
    <t>Vodorovná doprava suti a vybouraných hmot po suchu se složením a hrubým urovnáním nebo přeložením na jiný dopravní prostředek Příplatek k ceně za každý další započatý 1 km</t>
  </si>
  <si>
    <t>https://podminky.urs.cz/item/CS_URS_2025_01/997312519</t>
  </si>
  <si>
    <t>138,645*19 'Přepočtené koeficientem množství</t>
  </si>
  <si>
    <t>998</t>
  </si>
  <si>
    <t>Přesun hmot</t>
  </si>
  <si>
    <t>30</t>
  </si>
  <si>
    <t>998321011</t>
  </si>
  <si>
    <t>Přesun hmot pro hráze přehradní zemní a kamenité</t>
  </si>
  <si>
    <t>1516271689</t>
  </si>
  <si>
    <t>Přesun hmot pro objekty hráze přehradní zemní a kamenité dopravní vzdálenost do 500 m</t>
  </si>
  <si>
    <t>https://podminky.urs.cz/item/CS_URS_2025_01/998321011</t>
  </si>
  <si>
    <t>SO 02.1 - Oprava výpustného objektu</t>
  </si>
  <si>
    <t xml:space="preserve">    3 - Svislé a kompletní konstrukce</t>
  </si>
  <si>
    <t xml:space="preserve">    8 - Trubní vedení</t>
  </si>
  <si>
    <t xml:space="preserve">    9 - Ostatní konstrukce a práce-bourání</t>
  </si>
  <si>
    <t xml:space="preserve">    997 - Přesun sutě</t>
  </si>
  <si>
    <t>PSV - Práce a dodávky PSV</t>
  </si>
  <si>
    <t xml:space="preserve">    767 - Konstrukce zámečnické</t>
  </si>
  <si>
    <t xml:space="preserve">    35-M - Montáž čerpadel, kompr.a vodoh.zař.</t>
  </si>
  <si>
    <t>111151102</t>
  </si>
  <si>
    <t>Odstranění travin z celkové plochy do 500 m2 strojně</t>
  </si>
  <si>
    <t>-1735716428</t>
  </si>
  <si>
    <t>Odstranění travin a rákosu strojně travin, při celkové ploše přes 100 do 500 m2</t>
  </si>
  <si>
    <t>https://podminky.urs.cz/item/CS_URS_2025_01/111151102</t>
  </si>
  <si>
    <t>3,5*(3,7+3,7+2,5)+(2,5+10)/2*8</t>
  </si>
  <si>
    <t>-362811245</t>
  </si>
  <si>
    <t>Poznámka k položce:_x000d_
sejmutí drnu a ornice odděleně, včetně odvozu a likvidace drnu</t>
  </si>
  <si>
    <t>84,65*2 'Přepočtené koeficientem množství</t>
  </si>
  <si>
    <t>-235454383</t>
  </si>
  <si>
    <t>2,5*(13,+3,5)/2*3,7+3,7*(13+3,5)/2*1*2/2</t>
  </si>
  <si>
    <t>62</t>
  </si>
  <si>
    <t>758512267</t>
  </si>
  <si>
    <t xml:space="preserve">Poznámka k položce:_x000d_
přesun na mezideponii a z mezideponie </t>
  </si>
  <si>
    <t>zemina z překopu</t>
  </si>
  <si>
    <t>(2,5*(13,+3,5)/2*3,7+3,7*(13+3,5)/2*1*2/2)*0,7*2</t>
  </si>
  <si>
    <t>(3,5*(3,7+2,5+3,7)+1,44*(2,5+(3,7+2,5+3,7))/2*3,7)*0,1*2</t>
  </si>
  <si>
    <t>66</t>
  </si>
  <si>
    <t>167151101</t>
  </si>
  <si>
    <t>Nakládání výkopku z hornin třídy těžitelnosti I skupiny 1 až 3 do 100 m3</t>
  </si>
  <si>
    <t>871986482</t>
  </si>
  <si>
    <t>Nakládání, skládání a překládání neulehlého výkopku nebo sypaniny strojně nakládání, množství do 100 m3, z horniny třídy těžitelnosti I, skupiny 1 až 3</t>
  </si>
  <si>
    <t>https://podminky.urs.cz/item/CS_URS_2025_01/167151101</t>
  </si>
  <si>
    <t>(2,5*(13,+3,5)/2*3,7+3,7*(13+3,5)/2*1*2/2)*0,7</t>
  </si>
  <si>
    <t>(3,5*(3,7+2,5+3,7)+1,44*(2,5+(3,7+2,5+3,7))/2*3,7)*0,1</t>
  </si>
  <si>
    <t>589333944</t>
  </si>
  <si>
    <t>(16+3,5)/2*3,7*2,5+(16+3,5)/2*3,7*3,7*2/2</t>
  </si>
  <si>
    <t>1533437773</t>
  </si>
  <si>
    <t>(3,5*(3,7+2,5+3,7)+1,44*(2,5+(3,7+2,5+3,7))/2*3,7)*0,015</t>
  </si>
  <si>
    <t>64</t>
  </si>
  <si>
    <t>181451121.1</t>
  </si>
  <si>
    <t>771791385</t>
  </si>
  <si>
    <t>3,5*(3,7+2,5+3,7)</t>
  </si>
  <si>
    <t>65</t>
  </si>
  <si>
    <t>707851535</t>
  </si>
  <si>
    <t>1,44*(2,5+(3,7+2,5+3,7))/2*3,7</t>
  </si>
  <si>
    <t>11</t>
  </si>
  <si>
    <t>113665634</t>
  </si>
  <si>
    <t>16*2,5+(46+49,5)*2,9+(3,5+13)/2*3,7*1,44*2</t>
  </si>
  <si>
    <t>19077487</t>
  </si>
  <si>
    <t>Poznámka k položce:_x000d_
svahování dosypaného návodního svahu</t>
  </si>
  <si>
    <t>(46+49,5)*2,9+(3,5+13)/2*3,7*1,44*2</t>
  </si>
  <si>
    <t>67</t>
  </si>
  <si>
    <t>182351123</t>
  </si>
  <si>
    <t>Rozprostření ornice pl přes 100 do 500 m2 ve svahu přes 1:5 tl vrstvy do 200 mm strojně</t>
  </si>
  <si>
    <t>74164153</t>
  </si>
  <si>
    <t>Rozprostření a urovnání ornice ve svahu sklonu přes 1:5 strojně při souvislé ploše přes 100 do 500 m2, tl. vrstvy do 200 mm</t>
  </si>
  <si>
    <t>https://podminky.urs.cz/item/CS_URS_2025_01/182351123</t>
  </si>
  <si>
    <t>3,5*(3,7+2,5+3,7)+1,44*(2,5+(3,7+2,5+3,7))/2*3,7</t>
  </si>
  <si>
    <t>61</t>
  </si>
  <si>
    <t>153717810</t>
  </si>
  <si>
    <t>násyp překopu</t>
  </si>
  <si>
    <t>zpětné použití zeminy</t>
  </si>
  <si>
    <t>-(2,5*(13,+3,5)/2*3,7+3,7*(13+3,5)/2*1*2/2)*0,7</t>
  </si>
  <si>
    <t>R1</t>
  </si>
  <si>
    <t>Optaření proti kalení vody ve vodním toku</t>
  </si>
  <si>
    <t>soubor</t>
  </si>
  <si>
    <t>1053609610</t>
  </si>
  <si>
    <t>Poznámka k položce:_x000d_
Náklady na 1/2 opatření proti kalení vody ve vodním toku např. nornou stěnou z větví nebo balíků slámy, zřízení včetně likvidace</t>
  </si>
  <si>
    <t>Svislé a kompletní konstrukce</t>
  </si>
  <si>
    <t>320101112</t>
  </si>
  <si>
    <t>Osazení betonových a železobetonových prefabrikátů hmotnosti přes 1000 do 5000 kg</t>
  </si>
  <si>
    <t>-2072397876</t>
  </si>
  <si>
    <t>Osazení betonových a železobetonových prefabrikátů hmotnosti jednotlivě přes 1 000 do 5 000 kg</t>
  </si>
  <si>
    <t>https://podminky.urs.cz/item/CS_URS_2025_01/320101112</t>
  </si>
  <si>
    <t>56284500</t>
  </si>
  <si>
    <t>pásek bobtnavý bentonitový do pracovních spár betonových konstrukcí 23x18mm</t>
  </si>
  <si>
    <t>m</t>
  </si>
  <si>
    <t>1690821951</t>
  </si>
  <si>
    <t>5,65+1,7+1,7</t>
  </si>
  <si>
    <t>17</t>
  </si>
  <si>
    <t>R2</t>
  </si>
  <si>
    <t xml:space="preserve">prefabrikovaný požerák </t>
  </si>
  <si>
    <t>kus</t>
  </si>
  <si>
    <t>-125941023</t>
  </si>
  <si>
    <t>prefabrikovaný požerák, s dvojicí drážek, oporou pro lávku, uzamykatelným poklopem a odpadním potrubím DN 500</t>
  </si>
  <si>
    <t>18</t>
  </si>
  <si>
    <t>321311116</t>
  </si>
  <si>
    <t>Konstrukce vodních staveb z betonu prostého mrazuvzdorného tř. C 30/37</t>
  </si>
  <si>
    <t>-1715783467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</si>
  <si>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</si>
  <si>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https://podminky.urs.cz/item/CS_URS_2025_01/321311116</t>
  </si>
  <si>
    <t>16*2*0,1+5,65*1*0,1+0,4*1*0,1+1,2*2,5*0,15</t>
  </si>
  <si>
    <t>321321116</t>
  </si>
  <si>
    <t>Konstrukce vodních staveb ze ŽB mrazuvzdorného tř. C 30/37</t>
  </si>
  <si>
    <t>1734226072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</si>
  <si>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</si>
  <si>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https://podminky.urs.cz/item/CS_URS_2025_01/321321116</t>
  </si>
  <si>
    <t>2,0*1,0*0,75+(0,4+0,75)/2*2,4*1,2+0,8*5,65*1+0,4*5,65*1,2+1,0*0,4*0,8</t>
  </si>
  <si>
    <t>321351010</t>
  </si>
  <si>
    <t>Bednění konstrukcí vodních staveb rovinné - zřízení</t>
  </si>
  <si>
    <t>1944480143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</si>
  <si>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</si>
  <si>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https://podminky.urs.cz/item/CS_URS_2025_01/321351010</t>
  </si>
  <si>
    <t>16*1*2+16*2*0,2+2*2,5*1,5+2*0,75*1,2+5,65*1*2+5,65*2*1,2+1*2,2*2+2*0,8*1+2*0,8*0,4</t>
  </si>
  <si>
    <t>321352010</t>
  </si>
  <si>
    <t>Bednění konstrukcí vodních staveb rovinné - odstranění</t>
  </si>
  <si>
    <t>-1209914444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</si>
  <si>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</si>
  <si>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https://podminky.urs.cz/item/CS_URS_2025_01/321352010</t>
  </si>
  <si>
    <t>321366111</t>
  </si>
  <si>
    <t>Výztuž železobetonových konstrukcí vodních staveb z oceli 10 505 D do 12 mm</t>
  </si>
  <si>
    <t>532053455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</si>
  <si>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</si>
  <si>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https://podminky.urs.cz/item/CS_URS_2025_01/321366111</t>
  </si>
  <si>
    <t>(4+313,9)/1000</t>
  </si>
  <si>
    <t>321366112</t>
  </si>
  <si>
    <t>Výztuž železobetonových konstrukcí vodních staveb z oceli 10 505 D do 32 mm</t>
  </si>
  <si>
    <t>1165704374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</si>
  <si>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</si>
  <si>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https://podminky.urs.cz/item/CS_URS_2025_01/321366112</t>
  </si>
  <si>
    <t>29,3/1000</t>
  </si>
  <si>
    <t>321368211</t>
  </si>
  <si>
    <t>Výztuž železobetonových konstrukcí vodních staveb ze svařovaných sítí</t>
  </si>
  <si>
    <t>1699442539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</si>
  <si>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</si>
  <si>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https://podminky.urs.cz/item/CS_URS_2025_01/321368211</t>
  </si>
  <si>
    <t>Poznámka k položce:_x000d_
z důvodu náročnějšího tvaru konstrukce je počítáno 20% na průstřih sítí</t>
  </si>
  <si>
    <t>453,6/1000</t>
  </si>
  <si>
    <t>0,454*1,2 'Přepočtené koeficientem množství</t>
  </si>
  <si>
    <t>1515305898</t>
  </si>
  <si>
    <t>2*2*3/2*0,5+1,44*3,7*(2,5+3,7+2,5+3,7)/2*0,4</t>
  </si>
  <si>
    <t>-911257065</t>
  </si>
  <si>
    <t>2*2*3/2+1,44*3,7*(2,5+3,7+2,5+3,7)/2</t>
  </si>
  <si>
    <t>465210122</t>
  </si>
  <si>
    <t>Schody z lomového kamene na maltu cementovou s vyspárováním tl 250 mm</t>
  </si>
  <si>
    <t>-1192834542</t>
  </si>
  <si>
    <t>Schody z lomového kamene lomařsky upraveného pro dlažbu na cementovou maltu, s vyspárováním cementovou maltou, tl. kamene 250 mm</t>
  </si>
  <si>
    <t>https://podminky.urs.cz/item/CS_URS_2025_01/465210122</t>
  </si>
  <si>
    <t>3*1</t>
  </si>
  <si>
    <t>Trubní vedení</t>
  </si>
  <si>
    <t>871370310</t>
  </si>
  <si>
    <t xml:space="preserve">Montáž kanalizačního potrubí hladkého plnostěnného SN 10  z polypropylenu DN 500</t>
  </si>
  <si>
    <t>-397820063</t>
  </si>
  <si>
    <t>Montáž kanalizačního potrubí z plastů z polypropylenu PP hladkého plnostěnného SN 10 DN 500</t>
  </si>
  <si>
    <t>28612022</t>
  </si>
  <si>
    <t>trubka kanalizační PVC plnostěnná třívrstvá DN 500x6000mm SN12</t>
  </si>
  <si>
    <t>-1098121444</t>
  </si>
  <si>
    <t>59223733</t>
  </si>
  <si>
    <t>podkladek pod trouby betonové/ŽB DN 300-500</t>
  </si>
  <si>
    <t>256</t>
  </si>
  <si>
    <t>-388450158</t>
  </si>
  <si>
    <t>Ostatní konstrukce a práce-bourání</t>
  </si>
  <si>
    <t>35000000r</t>
  </si>
  <si>
    <t>dodávka a montáž nivelačního bodu, včetně zaměření</t>
  </si>
  <si>
    <t>554431039</t>
  </si>
  <si>
    <t>36</t>
  </si>
  <si>
    <t>35000001r</t>
  </si>
  <si>
    <t>dodávka a montáž vodočetné latě, včetně zaměření</t>
  </si>
  <si>
    <t>1010797571</t>
  </si>
  <si>
    <t>Poznámka k položce:_x000d_
včetně podkladní fošny</t>
  </si>
  <si>
    <t>38</t>
  </si>
  <si>
    <t>919535561</t>
  </si>
  <si>
    <t>Obetonování trubního propustku betonem se zvýšenými nároky na prostředí tř. C 30/37</t>
  </si>
  <si>
    <t>662616443</t>
  </si>
  <si>
    <t>Obetonování trubního propustku betonem prostým se zvýšenými nároky na prostředí tř. C 30/37</t>
  </si>
  <si>
    <t>https://podminky.urs.cz/item/CS_URS_2025_01/919535561</t>
  </si>
  <si>
    <t>16*(0,625+1,425)/2*0,8-16*0,5*0,5/4*3,14</t>
  </si>
  <si>
    <t>39</t>
  </si>
  <si>
    <t>934956123</t>
  </si>
  <si>
    <t>Hradítka z dubového dřeva tl 40 mm</t>
  </si>
  <si>
    <t>1334818732</t>
  </si>
  <si>
    <t>Přepadová a ochranná zařízení nádrží dřevěná hradítka (dluže požeráku) š.150 mm, bez nátěru, s potřebným kováním z dubového dřeva, tl. 40 mm</t>
  </si>
  <si>
    <t>https://podminky.urs.cz/item/CS_URS_2025_01/934956123</t>
  </si>
  <si>
    <t>1*2*2,6</t>
  </si>
  <si>
    <t>40</t>
  </si>
  <si>
    <t>981513114</t>
  </si>
  <si>
    <t>Demolice konstrukcí objektů z betonu železového těžkou mechanizací</t>
  </si>
  <si>
    <t>-358668667</t>
  </si>
  <si>
    <t>Demolice konstrukcí objektů těžkými mechanizačními prostředky konstrukcí ze železobetonu</t>
  </si>
  <si>
    <t>https://podminky.urs.cz/item/CS_URS_2025_01/981513114</t>
  </si>
  <si>
    <t>Poznámka k položce:_x000d_
demolice požeráku, odpadního potrubí a výtokového čela</t>
  </si>
  <si>
    <t>44</t>
  </si>
  <si>
    <t>R3</t>
  </si>
  <si>
    <t>Převod vody za stavby a odvodnění staveniště</t>
  </si>
  <si>
    <t>1024</t>
  </si>
  <si>
    <t>1338161062</t>
  </si>
  <si>
    <t>Poznámka k položce:_x000d_
Zřízení a demontáž převodu vody za stavby - hrázky, zatrubnění, pomocné konstrukce, odvodnění staveniště - čerpací jímky, čerpání, trubní vedení, pomocné konstrukce, zřízení včetně demontáže, materiál ve vlastnictví zhotovitele</t>
  </si>
  <si>
    <t>45</t>
  </si>
  <si>
    <t>R4</t>
  </si>
  <si>
    <t>Úprava dilatační bentonitovým páskem</t>
  </si>
  <si>
    <t>-1276618815</t>
  </si>
  <si>
    <t>Přesun sutě</t>
  </si>
  <si>
    <t>46</t>
  </si>
  <si>
    <t>997221862</t>
  </si>
  <si>
    <t>Poplatek za uložení na recyklační skládce (skládkovné) stavebního odpadu z armovaného betonu pod kódem 17 01 01</t>
  </si>
  <si>
    <t>2030833402</t>
  </si>
  <si>
    <t>Poplatek za uložení stavebního odpadu na recyklační skládce (skládkovné) z armovaného betonu zatříděného do Katalogu odpadů pod kódem 17 01 01</t>
  </si>
  <si>
    <t>https://podminky.urs.cz/item/CS_URS_2025_01/997221862</t>
  </si>
  <si>
    <t>47</t>
  </si>
  <si>
    <t>997321511</t>
  </si>
  <si>
    <t>Vodorovná doprava suti a vybouraných hmot po suchu do 1 km</t>
  </si>
  <si>
    <t>-1236753372</t>
  </si>
  <si>
    <t>Vodorovná doprava suti a vybouraných hmot bez naložení, s vyložením a hrubým urovnáním po suchu, na vzdálenost do 1 km</t>
  </si>
  <si>
    <t>https://podminky.urs.cz/item/CS_URS_2025_01/997321511</t>
  </si>
  <si>
    <t>48</t>
  </si>
  <si>
    <t>997321519</t>
  </si>
  <si>
    <t>Příplatek ZKD 1 km vodorovné dopravy suti a vybouraných hmot po suchu</t>
  </si>
  <si>
    <t>1741577022</t>
  </si>
  <si>
    <t>Vodorovná doprava suti a vybouraných hmot bez naložení, s vyložením a hrubým urovnáním po suchu, na vzdálenost Příplatek k cenám za každý další započatý 1 km přes 1 km</t>
  </si>
  <si>
    <t>https://podminky.urs.cz/item/CS_URS_2025_01/997321519</t>
  </si>
  <si>
    <t>24,1</t>
  </si>
  <si>
    <t>24,1*19 'Přepočtené koeficientem množství</t>
  </si>
  <si>
    <t>49</t>
  </si>
  <si>
    <t>-1072133732</t>
  </si>
  <si>
    <t>PSV</t>
  </si>
  <si>
    <t>Práce a dodávky PSV</t>
  </si>
  <si>
    <t>767</t>
  </si>
  <si>
    <t>Konstrukce zámečnické</t>
  </si>
  <si>
    <t>50</t>
  </si>
  <si>
    <t>R5</t>
  </si>
  <si>
    <t>Výroba ocelového zábradlí a lávek včetně kotvících prvků a osazení</t>
  </si>
  <si>
    <t>1954819570</t>
  </si>
  <si>
    <t>Poznámka k položce:_x000d_
včetně zinkování</t>
  </si>
  <si>
    <t>51</t>
  </si>
  <si>
    <t>R6</t>
  </si>
  <si>
    <t>Montáž lávek - pochůzné konstrukce (rám a rošty)</t>
  </si>
  <si>
    <t>1026695767</t>
  </si>
  <si>
    <t>Poznámka k položce:_x000d_
včetně spojovacích a kotvících materiálů</t>
  </si>
  <si>
    <t>52</t>
  </si>
  <si>
    <t>55347r</t>
  </si>
  <si>
    <t>rošt podlahový kompozitní velikost 50/3mm 1200x1000mm</t>
  </si>
  <si>
    <t>-1718691870</t>
  </si>
  <si>
    <t>53</t>
  </si>
  <si>
    <t>13010506</t>
  </si>
  <si>
    <t>úhelník ocelový nerovnostranný jakost S235JR (11 375) 50x30x4mm</t>
  </si>
  <si>
    <t>-95074429</t>
  </si>
  <si>
    <t>Poznámka k položce:_x000d_
Hmotnost: 2,51 kg/m</t>
  </si>
  <si>
    <t>2,51*2*5/1000</t>
  </si>
  <si>
    <t>54</t>
  </si>
  <si>
    <t>13010824</t>
  </si>
  <si>
    <t>ocel profilová jakost S235JR (11 375) průřez U (UPN) 180</t>
  </si>
  <si>
    <t>1457936182</t>
  </si>
  <si>
    <t>Poznámka k položce:_x000d_
Hmotnost: 22,00 kg/m</t>
  </si>
  <si>
    <t>22*2*5/1000</t>
  </si>
  <si>
    <t>55</t>
  </si>
  <si>
    <t>13010740</t>
  </si>
  <si>
    <t>ocel profilová jakost S235JR (11 375) průřez IPE 80</t>
  </si>
  <si>
    <t>168397967</t>
  </si>
  <si>
    <t>Poznámka k položce:_x000d_
Hmotnost: 6,00 kg/m</t>
  </si>
  <si>
    <t>6*4*0,7/1000</t>
  </si>
  <si>
    <t>56</t>
  </si>
  <si>
    <t>14550248</t>
  </si>
  <si>
    <t>profil ocelový svařovaný jakost S235 průřez čtvercový 50x50x4mm</t>
  </si>
  <si>
    <t>1769432388</t>
  </si>
  <si>
    <t>lávka na požerák</t>
  </si>
  <si>
    <t>(6*2*4*1,05+2*5*6)/1000</t>
  </si>
  <si>
    <t>57</t>
  </si>
  <si>
    <t>14550138</t>
  </si>
  <si>
    <t>profil ocelový svařovaný jakost S235 průřez obdelníkový 50x30x3mm</t>
  </si>
  <si>
    <t>-119767497</t>
  </si>
  <si>
    <t>(3,2*2*5)/1000</t>
  </si>
  <si>
    <t>35-M</t>
  </si>
  <si>
    <t>Montáž čerpadel, kompr.a vodoh.zař.</t>
  </si>
  <si>
    <t>58</t>
  </si>
  <si>
    <t>350340080r</t>
  </si>
  <si>
    <t>Montáž česlo ručně stírané hrubé 900x600</t>
  </si>
  <si>
    <t>-1172675185</t>
  </si>
  <si>
    <t>Montáž stavidel, česel, stavidlových uzávěrů, dosazovacích a akumulačních nádrží Montáž česlo ručně stírané hrubé 900x600</t>
  </si>
  <si>
    <t>Poznámka k položce:_x000d_
česle na nátoku do spodní výpusti, včetně dodání</t>
  </si>
  <si>
    <t>SO 02.2 - Bezpečnostní přeliv</t>
  </si>
  <si>
    <t xml:space="preserve">    6 - Úpravy povrchů, podlahy a osazování výplní</t>
  </si>
  <si>
    <t>Úpravy povrchů, podlahy a osazování výplní</t>
  </si>
  <si>
    <t>628635411</t>
  </si>
  <si>
    <t>Oprava spár zdiva z lomového kamene maltou cementovou hl spár přes 30 do 70 mm</t>
  </si>
  <si>
    <t>-1537498262</t>
  </si>
  <si>
    <t>Oprava spár zdiva z lomového kamene upraveného maltou cementovou s vysekáním a vyčištěním spar s naložení suti na dopravní prostředek nebo s odklizením na hromady do vzdálenosti 50 m hloubky spár přes 30 do 70 mm</t>
  </si>
  <si>
    <t>https://podminky.urs.cz/item/CS_URS_2025_01/628635411</t>
  </si>
  <si>
    <t>Poznámka k položce:_x000d_
spárovací směs MC30</t>
  </si>
  <si>
    <t>(150+30+20)*0,4</t>
  </si>
  <si>
    <t>911111111</t>
  </si>
  <si>
    <t>Montáž zábradlí ocelového zabetonovaného</t>
  </si>
  <si>
    <t>1830075105</t>
  </si>
  <si>
    <t>https://podminky.urs.cz/item/CS_URS_2025_01/911111111</t>
  </si>
  <si>
    <t>12+8</t>
  </si>
  <si>
    <t>985131111</t>
  </si>
  <si>
    <t>Očištění ploch stěn, rubu kleneb a podlah tlakovou vodou</t>
  </si>
  <si>
    <t>-356103954</t>
  </si>
  <si>
    <t>https://podminky.urs.cz/item/CS_URS_2025_01/985131111</t>
  </si>
  <si>
    <t>150+20+30</t>
  </si>
  <si>
    <t>985221111</t>
  </si>
  <si>
    <t>Doplnění zdiva kamenem do aktivované malty se spárami dl do 6 m/m2</t>
  </si>
  <si>
    <t>-752911548</t>
  </si>
  <si>
    <t>Doplnění zdiva ručně do aktivované malty kamenem délky spáry na 1 m2 upravované plochy do 6 m</t>
  </si>
  <si>
    <t>https://podminky.urs.cz/item/CS_URS_2025_01/985221111</t>
  </si>
  <si>
    <t>58380750</t>
  </si>
  <si>
    <t>kámen lomový regulační</t>
  </si>
  <si>
    <t>1743595386</t>
  </si>
  <si>
    <t>-1699836940</t>
  </si>
  <si>
    <t>530092187</t>
  </si>
  <si>
    <t>-1682440730</t>
  </si>
  <si>
    <t>2,8*19 'Přepočtené koeficientem množství</t>
  </si>
  <si>
    <t>-679844407</t>
  </si>
  <si>
    <t>-1924183259</t>
  </si>
  <si>
    <t>745089783</t>
  </si>
  <si>
    <t>bezpečnostní přeliv</t>
  </si>
  <si>
    <t>(6*12+6*8+6*13*1,05+6*9*1,05)/1000</t>
  </si>
  <si>
    <t>14550409</t>
  </si>
  <si>
    <t>profil ocelový svařovaný jakost S235 průřez obdelníkový 50x30x4mm</t>
  </si>
  <si>
    <t>1667437760</t>
  </si>
  <si>
    <t>(3,6*8+3,6*12)/1000</t>
  </si>
  <si>
    <t>SO 02.3 - odpadní koryta</t>
  </si>
  <si>
    <t>-1324762189</t>
  </si>
  <si>
    <t>1,25*(49,5+46)*2</t>
  </si>
  <si>
    <t>-89062338</t>
  </si>
  <si>
    <t>1,25*(49,5+46)*2*0,025</t>
  </si>
  <si>
    <t>358260557</t>
  </si>
  <si>
    <t>-1782104405</t>
  </si>
  <si>
    <t>1800497773</t>
  </si>
  <si>
    <t>0,4*2,9*(49,5+46)</t>
  </si>
  <si>
    <t>-1819117111</t>
  </si>
  <si>
    <t>2,9*(49,5+46)</t>
  </si>
  <si>
    <t>25666497</t>
  </si>
  <si>
    <t>0,15*3,5*(49,5+46)</t>
  </si>
  <si>
    <t>-640824837</t>
  </si>
  <si>
    <t>SO 03 - Odstranění sedimentu z prostoru nádrže</t>
  </si>
  <si>
    <t>111103212</t>
  </si>
  <si>
    <t>Kosení ve vegetačním období divokého porostu středně hustého</t>
  </si>
  <si>
    <t>ha</t>
  </si>
  <si>
    <t>396495453</t>
  </si>
  <si>
    <t>Kosení travin a vodních rostlin ve vegetačním období divokého porostu středně hustého</t>
  </si>
  <si>
    <t>https://podminky.urs.cz/item/CS_URS_2025_01/111103212</t>
  </si>
  <si>
    <t>Poznámka k položce:_x000d_
včetně odvozu a likvidace</t>
  </si>
  <si>
    <t>122703602</t>
  </si>
  <si>
    <t>Odstranění nánosů při únosnosti dna přes 40 do 60 kPa</t>
  </si>
  <si>
    <t>224531970</t>
  </si>
  <si>
    <t>Odstranění nánosů z vypuštěných vodních nádrží nebo rybníků s uložením do hromad na vzdálenost do 20 m ve výkopišti při únosnosti dna přes 40 kPa do 60 kPa</t>
  </si>
  <si>
    <t>https://podminky.urs.cz/item/CS_URS_2025_01/122703602</t>
  </si>
  <si>
    <t>Poznámka k položce:_x000d_
předpokládá se těžení sedimentu a jeho ukládání do podlouhlých násypů v rámci zátopy, kde bude docházet k jejímu odvodnění a následnému naložení a vyvezení na deponii</t>
  </si>
  <si>
    <t>(5318-337)/2</t>
  </si>
  <si>
    <t>122703603</t>
  </si>
  <si>
    <t>Odstranění nánosů při únosnosti dna přes 60 kPa</t>
  </si>
  <si>
    <t>1918613762</t>
  </si>
  <si>
    <t>Odstranění nánosů z vypuštěných vodních nádrží nebo rybníků s uložením do hromad na vzdálenost do 20 m ve výkopišti při únosnosti dna přes 60 kPa</t>
  </si>
  <si>
    <t>https://podminky.urs.cz/item/CS_URS_2025_01/122703603</t>
  </si>
  <si>
    <t>124153101</t>
  </si>
  <si>
    <t>Vykopávky pro koryta vodotečí v hornině třídy těžitelnosti I skupiny 1 a 2 objem do 1000 m3 strojně</t>
  </si>
  <si>
    <t>-1248252034</t>
  </si>
  <si>
    <t>Vykopávky pro koryta vodotečí strojně v hornině třídy těžitelnosti I skupiny 1 a 2 přes 100 do 1 000 m3</t>
  </si>
  <si>
    <t>https://podminky.urs.cz/item/CS_URS_2025_01/124153101</t>
  </si>
  <si>
    <t>Poznámka k položce:_x000d_
stokování dna nádrže a čištění odpadních koryt od spodní výpusti a bezpečnostního přelivu</t>
  </si>
  <si>
    <t>337+46</t>
  </si>
  <si>
    <t>124153109</t>
  </si>
  <si>
    <t>Příplatek k vykopávkám pro koryta vodotečí v hornině třídy těžitelnosti I skupiny 1 a 2 v tekoucí vodě při LTM</t>
  </si>
  <si>
    <t>904031318</t>
  </si>
  <si>
    <t>Vykopávky pro koryta vodotečí strojně Příplatek k cenám za vykopávky pro koryta vodotečí v tekoucí vodě při LTM v hornině třídy těžitelnosti I skupiny 1 a 2</t>
  </si>
  <si>
    <t>https://podminky.urs.cz/item/CS_URS_2025_01/124153109</t>
  </si>
  <si>
    <t>162253101</t>
  </si>
  <si>
    <t>Vodorovné přemístění nánosu z nádrží přes 20 do 60 m při únosnosti dna přes 40 kPa</t>
  </si>
  <si>
    <t>-823130902</t>
  </si>
  <si>
    <t>Vodorovné přemístění nánosu z vodních nádrží nebo rybníků s vyklopením a hrubým urovnáním skládky při únosnosti dna přes 40 kPa, na vzdálenost přes 20 do 60 m</t>
  </si>
  <si>
    <t>https://podminky.urs.cz/item/CS_URS_2025_01/162253101</t>
  </si>
  <si>
    <t>5318+46</t>
  </si>
  <si>
    <t>5364*2 'Přepočtené koeficientem množství</t>
  </si>
  <si>
    <t>162351104</t>
  </si>
  <si>
    <t>Vodorovné přemístění přes 500 do 1000 m výkopku/sypaniny z horniny třídy těžitelnosti I skupiny 1 až 3</t>
  </si>
  <si>
    <t>-861863048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</si>
  <si>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</si>
  <si>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https://podminky.urs.cz/item/CS_URS_2025_01/162351104</t>
  </si>
  <si>
    <t>167151111</t>
  </si>
  <si>
    <t>Nakládání výkopku z hornin třídy těžitelnosti I skupiny 1 až 3 přes 100 m3</t>
  </si>
  <si>
    <t>-1609220571</t>
  </si>
  <si>
    <t>Nakládání, skládání a překládání neulehlého výkopku nebo sypaniny strojně nakládání, množství přes 100 m3, z hornin třídy těžitelnosti I, skupiny 1 až 3</t>
  </si>
  <si>
    <t>https://podminky.urs.cz/item/CS_URS_2025_01/167151111</t>
  </si>
  <si>
    <t>Poznámka k položce:_x000d_
nakládání odvodněného sedimentu</t>
  </si>
  <si>
    <t>171251201</t>
  </si>
  <si>
    <t>Uložení sypaniny na skládky nebo meziskládky</t>
  </si>
  <si>
    <t>1359083850</t>
  </si>
  <si>
    <t>Uložení sypaniny na skládky nebo meziskládky bez hutnění s upravením uložené sypaniny do předepsaného tvaru</t>
  </si>
  <si>
    <t>https://podminky.urs.cz/item/CS_URS_2025_01/171251201</t>
  </si>
  <si>
    <t>Poznámka k položce:_x000d_
rozvezení a rozhrnutí sedimentu na deponii v mocnosti do 10 cm</t>
  </si>
  <si>
    <t xml:space="preserve">R  1</t>
  </si>
  <si>
    <t>Provizorní hrázka proti vyplavování sedimentu do koryta vodního toku pod nádrží</t>
  </si>
  <si>
    <t>464865400</t>
  </si>
  <si>
    <t>Poznámka k položce:_x000d_
zřízení a likvidace zřízená např. z balíků slámy, v prostoru spadiště sdruženého objektu, včetně ručního vyčištění spadiště</t>
  </si>
  <si>
    <t xml:space="preserve">R  2</t>
  </si>
  <si>
    <t>Zapravení sedimentu do půdního profilu a vyvápnění</t>
  </si>
  <si>
    <t>1485922493</t>
  </si>
  <si>
    <t>Poznámka k položce:_x000d_
je uzavřena dohoda mezi uživatelem pozemku a investorem s následujícími podmínkami:_x000d_
Sediment bude na pozemky ukládán v mocnosti maximálně 10 cm, po aplikaci bude vyvápněn na pH 6 a do dvou týdnu zapraven do půdního profilu. Sediment bude bez větví, kořenů, kamenů a jiných hrubých částic. Ukládání sedimentu bude prováděno po sklizni plodin dle vzájemné komunikace s dodavatelem stavby, termín pro uložení sedimentu na zemědělsky využívané plochy je 1.8.-1.10.2025 nebo 1.8.-1.10.2026. V případě nedodržení těchto termínů a záboru zemědělského půdního fondu náleží hospodařícímu subjektu náhrada škody ve výši 21 000,-Kč/ha (náhrada obsahuje ušlý zisk, dotační ztrátu, osetí meziplodinou a její zapravení a pachtovné). Pokud dojde k záboru pozemku je nutné další postup konzultovat s uživatelem pozemků, aby byly vyňaty z plochy pěstování uživatele. Zábor pozemku nebude delší než 1 rok, aby pozemky nebyly dočasně vyjímány ze ZPF._x000d_
Pozemky budou protokolárně předány v zoraném stavu.</t>
  </si>
  <si>
    <t xml:space="preserve">R  3</t>
  </si>
  <si>
    <t>Vytřídění kamenů a větví ze sedimentu</t>
  </si>
  <si>
    <t>komplet</t>
  </si>
  <si>
    <t>2027216017</t>
  </si>
  <si>
    <t>SO 04 - Oprava opevnění břehů nádrže</t>
  </si>
  <si>
    <t>243533599</t>
  </si>
  <si>
    <t>levý břeh</t>
  </si>
  <si>
    <t>168,9*(1,1+1,3+1+1+1,1+1+0,8+1)/8</t>
  </si>
  <si>
    <t>pravý břeh</t>
  </si>
  <si>
    <t>123,1*(1+1+1+0,85+0,95)/5</t>
  </si>
  <si>
    <t>151201211</t>
  </si>
  <si>
    <t>Odstranění pažení stěn zátažného hl do 4 m</t>
  </si>
  <si>
    <t>-267539046</t>
  </si>
  <si>
    <t>Odstranění pažení stěn výkopu bez rozepření nebo vzepření s uložením pažin na vzdálenost do 3 m od okraje výkopu zátažné, hloubky do 4 m</t>
  </si>
  <si>
    <t>https://podminky.urs.cz/item/CS_URS_2025_01/151201211</t>
  </si>
  <si>
    <t>Poznámka k položce:_x000d_
odstranění dřevěnného opevnění levého břehu</t>
  </si>
  <si>
    <t>40*1,25</t>
  </si>
  <si>
    <t>162451105</t>
  </si>
  <si>
    <t>Vodorovné přemístění přes 1 000 do 1500 m výkopku/sypaniny z horniny třídy těžitelnosti I skupiny 1 až 3</t>
  </si>
  <si>
    <t>1231294098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</si>
  <si>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</si>
  <si>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https://podminky.urs.cz/item/CS_URS_2025_01/162451105</t>
  </si>
  <si>
    <t>dosypání svahu</t>
  </si>
  <si>
    <t>(123,1+168,9)*0,25</t>
  </si>
  <si>
    <t>329215814</t>
  </si>
  <si>
    <t>-687294403</t>
  </si>
  <si>
    <t>(123,1+168,9)*1</t>
  </si>
  <si>
    <t>1967075250</t>
  </si>
  <si>
    <t>292*0,015</t>
  </si>
  <si>
    <t>1713911599</t>
  </si>
  <si>
    <t>Poznámka k položce:_x000d_
zhutnění povrchu břehů po provedení odkopávek</t>
  </si>
  <si>
    <t>3,6*(123,1+168,9)</t>
  </si>
  <si>
    <t>-796891429</t>
  </si>
  <si>
    <t>997338199</t>
  </si>
  <si>
    <t>zajištění zeminy na dosypání břehů</t>
  </si>
  <si>
    <t>-629946991</t>
  </si>
  <si>
    <t>zajištění zeminy na dosypání břehů - nákup, doprava</t>
  </si>
  <si>
    <t>-373752453</t>
  </si>
  <si>
    <t>(123,1+168,9)*0,6*0,6</t>
  </si>
  <si>
    <t>767809888</t>
  </si>
  <si>
    <t>(123,1+168,9)*0,6</t>
  </si>
  <si>
    <t>1103208125</t>
  </si>
  <si>
    <t>doplnění stávající rovnaniny</t>
  </si>
  <si>
    <t>50*2*0,5*0,2</t>
  </si>
  <si>
    <t>nová konstrukce</t>
  </si>
  <si>
    <t>1,3*0,4*(123,1+168,9)</t>
  </si>
  <si>
    <t>-2036556803</t>
  </si>
  <si>
    <t>urovnání stávajícího opevnění u bezpečnostního přelivu</t>
  </si>
  <si>
    <t>50*2</t>
  </si>
  <si>
    <t>1,3*(123,1+168,9)</t>
  </si>
  <si>
    <t>564251111</t>
  </si>
  <si>
    <t>Podklad nebo podsyp ze štěrkopísku ŠP plochy přes 100 m2 tl 150 mm</t>
  </si>
  <si>
    <t>-105575485</t>
  </si>
  <si>
    <t>Podklad nebo podsyp ze štěrkopísku ŠP s rozprostřením, vlhčením a zhutněním plochy přes 100 m2, po zhutnění tl. 150 mm</t>
  </si>
  <si>
    <t>https://podminky.urs.cz/item/CS_URS_2025_01/564251111</t>
  </si>
  <si>
    <t>1173270058</t>
  </si>
  <si>
    <t>SO 05 - Kácení dřevin</t>
  </si>
  <si>
    <t>111211201</t>
  </si>
  <si>
    <t>Odstranění křovin a stromů průměru kmene do 100 mm i s kořeny sklonu terénu přes 1:5 ručně</t>
  </si>
  <si>
    <t>235450479</t>
  </si>
  <si>
    <t>Odstranění křovin a stromů s odstraněním kořenů ručně průměru kmene do 100 mm jakékoliv plochy v rovině nebo ve svahu o sklonu přes 1:5</t>
  </si>
  <si>
    <t>https://podminky.urs.cz/item/CS_URS_2025_01/111211201</t>
  </si>
  <si>
    <t>111211r</t>
  </si>
  <si>
    <t>Likvidace nehroubí a křovin</t>
  </si>
  <si>
    <t>1863412158</t>
  </si>
  <si>
    <t>Poznámka k položce:_x000d_
snosení na hromady, štěpkování nebo pálení ...</t>
  </si>
  <si>
    <t>112101101</t>
  </si>
  <si>
    <t>Odstranění stromů listnatých průměru kmene přes 100 do 300 mm</t>
  </si>
  <si>
    <t>-1277141609</t>
  </si>
  <si>
    <t>Odstranění stromů s odřezáním kmene a s odvětvením listnatých, průměru kmene přes 100 do 300 mm</t>
  </si>
  <si>
    <t>https://podminky.urs.cz/item/CS_URS_2025_01/112101101</t>
  </si>
  <si>
    <t>Poznámka k položce:_x000d_
uložení kmenů na hranici pozemku a předání majiteli</t>
  </si>
  <si>
    <t>112101102</t>
  </si>
  <si>
    <t>Odstranění stromů listnatých průměru kmene přes 300 do 500 mm</t>
  </si>
  <si>
    <t>-1593259057</t>
  </si>
  <si>
    <t>Odstranění stromů s odřezáním kmene a s odvětvením listnatých, průměru kmene přes 300 do 500 mm</t>
  </si>
  <si>
    <t>https://podminky.urs.cz/item/CS_URS_2025_01/112101102</t>
  </si>
  <si>
    <t>112101103</t>
  </si>
  <si>
    <t>Odstranění stromů listnatých průměru kmene přes 500 do 700 mm</t>
  </si>
  <si>
    <t>-540628297</t>
  </si>
  <si>
    <t>Odstranění stromů s odřezáním kmene a s odvětvením listnatých, průměru kmene přes 500 do 700 mm</t>
  </si>
  <si>
    <t>https://podminky.urs.cz/item/CS_URS_2025_01/112101103</t>
  </si>
  <si>
    <t>Odstranění pařezů</t>
  </si>
  <si>
    <t>-125341617</t>
  </si>
  <si>
    <t>Poznámka k položce:_x000d_
100 do 300 mm 63 ks, 300 do 500 mm25 ks, včetně vytrhání, přesunu a likvidace</t>
  </si>
  <si>
    <t>112251103</t>
  </si>
  <si>
    <t>Odstranění pařezů průměru přes 500 do 700 mm</t>
  </si>
  <si>
    <t>-1879749408</t>
  </si>
  <si>
    <t>Odstranění pařezů strojně s jejich vykopáním nebo vytrháním průměru přes 500 do 700 mm</t>
  </si>
  <si>
    <t>https://podminky.urs.cz/item/CS_URS_2025_01/112251103</t>
  </si>
  <si>
    <t>Poznámka k položce:_x000d_
uložení jako mrtvé dřevo při okraji nádrže, včetně přesunu</t>
  </si>
  <si>
    <t>183101315</t>
  </si>
  <si>
    <t>Jamky pro výsadbu s výměnou 100 % půdy zeminy tř 1 až 4 objem do 0,4 m3 v rovině a svahu do 1:5</t>
  </si>
  <si>
    <t>-2113733891</t>
  </si>
  <si>
    <t>Hloubení jamek pro vysazování rostlin v zemině tř.1 až 4 s výměnou půdy z 100% v rovině nebo na svahu do 1:5, objemu přes 0,125 do 0,40 m3</t>
  </si>
  <si>
    <t>36+55</t>
  </si>
  <si>
    <t>10364101</t>
  </si>
  <si>
    <t>zemina pro terénní úpravy - ornice</t>
  </si>
  <si>
    <t>1308276121</t>
  </si>
  <si>
    <t xml:space="preserve">91*0,125*0,5*1,8 </t>
  </si>
  <si>
    <t>10321100</t>
  </si>
  <si>
    <t>zahradní substrát pro výsadbu VL</t>
  </si>
  <si>
    <t>-84411610</t>
  </si>
  <si>
    <t>Poznámka k položce:_x000d_
Poznámka k položce: Poznámka k položce: - kompost</t>
  </si>
  <si>
    <t>91*0,125*0,3</t>
  </si>
  <si>
    <t>58154416</t>
  </si>
  <si>
    <t>písek křemičitý sušený pytlovaný frakce 0,6/1,2</t>
  </si>
  <si>
    <t>-1074712197</t>
  </si>
  <si>
    <t xml:space="preserve">91*0,125*0,2*1,8 </t>
  </si>
  <si>
    <t>184004511</t>
  </si>
  <si>
    <t>Výsadba sazenic stromů nebo keřů do jamky D 250 mm hl 250 mm v kelímcích D do 110 mm</t>
  </si>
  <si>
    <t>1032301536</t>
  </si>
  <si>
    <t>Výsadba sazenic bez vykopání jamek a bez donesení hlíny stromů nebo keřů s kořenovým balem v rašelinocelulozových kelímcích do jamky o průměru 250 mm, hl. 250 mm, o průměru kelímku do 110 mm</t>
  </si>
  <si>
    <t>https://podminky.urs.cz/item/CS_URS_2025_01/184004511</t>
  </si>
  <si>
    <t>184201112</t>
  </si>
  <si>
    <t>Výsadba stromu bez balu do jamky výška kmene do 2,5 m v rovině a svahu do 1:5</t>
  </si>
  <si>
    <t>1176210618</t>
  </si>
  <si>
    <t>Výsadba stromů bez balu do předem vyhloubené jamky se zalitím v rovině nebo na svahu do 1:5, při výšce kmene přes 1,8 do 2,5 m</t>
  </si>
  <si>
    <t>02650r</t>
  </si>
  <si>
    <t>ovocný strom 150-200cm</t>
  </si>
  <si>
    <t>-1824065220</t>
  </si>
  <si>
    <t>Poznámka k položce:_x000d_
švestka, jabloň, hrušeň a třešeň</t>
  </si>
  <si>
    <t>0265r</t>
  </si>
  <si>
    <t>sazenice keřů</t>
  </si>
  <si>
    <t>-959509026</t>
  </si>
  <si>
    <t>Poznámka k položce:_x000d_
hloch, dřín, mirabelán, rakytník</t>
  </si>
  <si>
    <t>184215132</t>
  </si>
  <si>
    <t>Ukotvení kmene dřevin třemi kůly D do 0,1 m délky do 2 m</t>
  </si>
  <si>
    <t>-2108336006</t>
  </si>
  <si>
    <t>Ukotvení dřeviny kůly třemi kůly, délky přes 1 do 2 m</t>
  </si>
  <si>
    <t>3*36</t>
  </si>
  <si>
    <t>60591320</t>
  </si>
  <si>
    <t>kulatina odkorněná D 7-15cm do dl 5m</t>
  </si>
  <si>
    <t>-1107946945</t>
  </si>
  <si>
    <t>36*3/2*5</t>
  </si>
  <si>
    <t>184501141</t>
  </si>
  <si>
    <t>Zhotovení obalu z rákosové nebo kokosové rohože v rovině a svahu do 1:5</t>
  </si>
  <si>
    <t>313763828</t>
  </si>
  <si>
    <t>Zhotovení obalu kmene z rákosové nebo kokosové rohože v rovině nebo na svahu do 1:5</t>
  </si>
  <si>
    <t>36*(1,5*0,15*0,15*3,14)</t>
  </si>
  <si>
    <t>61894000</t>
  </si>
  <si>
    <t>rákos ohradový neloupaný 60x100cm</t>
  </si>
  <si>
    <t>1511651609</t>
  </si>
  <si>
    <t>36/2</t>
  </si>
  <si>
    <t>185802114</t>
  </si>
  <si>
    <t>Hnojení půdy umělým hnojivem k jednotlivým rostlinám v rovině a svahu do 1:5</t>
  </si>
  <si>
    <t>1099293170</t>
  </si>
  <si>
    <t>Hnojení půdy nebo trávníku v rovině nebo na svahu do 1:5 umělým hnojivem s rozdělením k jednotlivým rostlinám</t>
  </si>
  <si>
    <t xml:space="preserve">(36+55)*0,0005 </t>
  </si>
  <si>
    <t>10390001</t>
  </si>
  <si>
    <t>hnojivo aerifikující + sorpce vody + biopreparát obsahující živné látky organického původu a biouhel</t>
  </si>
  <si>
    <t>500187941</t>
  </si>
  <si>
    <t>185804311</t>
  </si>
  <si>
    <t>Zalití rostlin vodou plocha do 20 m2</t>
  </si>
  <si>
    <t>-1408693394</t>
  </si>
  <si>
    <t>Zalití rostlin vodou plochy záhonů jednotlivě do 20 m2</t>
  </si>
  <si>
    <t>Poznámka k položce:_x000d_
zálivka při výsadbě a po dokončení stavby</t>
  </si>
  <si>
    <t>2*10 'Přepočtené koeficientem množství</t>
  </si>
  <si>
    <t>Ochrana dřevin</t>
  </si>
  <si>
    <t>-500306910</t>
  </si>
  <si>
    <t>Poznámka k položce:_x000d_
geotextilie, polštářování, výdřeva; zřízení včetně likvidace</t>
  </si>
  <si>
    <t>998231311</t>
  </si>
  <si>
    <t>Přesun hmot pro sadovnické a krajinářské úpravy vodorovně do 5000 m</t>
  </si>
  <si>
    <t>-1511255257</t>
  </si>
  <si>
    <t>Přesun hmot pro sadovnické a krajinářské úpravy - strojně dopravní vzdálenost do 5000 m</t>
  </si>
  <si>
    <t>VON - vedlejší náklady</t>
  </si>
  <si>
    <t>VRN - Vedlejší rozpočtové náklady</t>
  </si>
  <si>
    <t>R 20</t>
  </si>
  <si>
    <t>Provizorní komunikace</t>
  </si>
  <si>
    <t>1121173371</t>
  </si>
  <si>
    <t>Poznámka k položce:_x000d_
výjez z rybníka, provizorní komunikace v zátopě z panelů délky 2x140 a 1x 130 m (ve vlastnictví zhotovitele, započteno opotřebení), ošetření křížení jiných komunikací a vodních toků, čištění komunikací, uvedení dotčených ploch do původního stavu</t>
  </si>
  <si>
    <t>R19</t>
  </si>
  <si>
    <t xml:space="preserve">Provedení zkoušek hutnění Proctor standard, provedení zkoušky zhutnění </t>
  </si>
  <si>
    <t>-2075803479</t>
  </si>
  <si>
    <t>Provedení zkoušek hutnění Proctor standard, provedení zkoušky zhutnění 21x překop spodní výpusti, 4x těleso hráze</t>
  </si>
  <si>
    <t>R18</t>
  </si>
  <si>
    <t>Účast geotechnika stavby</t>
  </si>
  <si>
    <t>-1258102006</t>
  </si>
  <si>
    <t>VRN</t>
  </si>
  <si>
    <t>Vedlejší rozpočtové náklady</t>
  </si>
  <si>
    <t>Vyhotovení Povodňového plánu</t>
  </si>
  <si>
    <t>1341657645</t>
  </si>
  <si>
    <t>R10</t>
  </si>
  <si>
    <t>provedení pasportu komunikací před stavbou včetně fotodokumentace</t>
  </si>
  <si>
    <t>1651589255</t>
  </si>
  <si>
    <t>R11</t>
  </si>
  <si>
    <t>protokolární předání stavbou dotčených pozemků a komunikací, uvedených do původního stavu, zpět jejich vlastníkům</t>
  </si>
  <si>
    <t>1421504784</t>
  </si>
  <si>
    <t>R12</t>
  </si>
  <si>
    <t xml:space="preserve">Zpracování a předání dokumentace skutečného provedení stavby </t>
  </si>
  <si>
    <t>-356903421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</si>
  <si>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</si>
  <si>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R14</t>
  </si>
  <si>
    <t>aktualizace rozboru sedimentu</t>
  </si>
  <si>
    <t>-1893641824</t>
  </si>
  <si>
    <t>R15</t>
  </si>
  <si>
    <t>čištění komunikací</t>
  </si>
  <si>
    <t>316062767</t>
  </si>
  <si>
    <t>čištění komunikací znečištěných stavbou</t>
  </si>
  <si>
    <t>R16</t>
  </si>
  <si>
    <t>uvedení pozemků dotčených stavbou do původního stavu</t>
  </si>
  <si>
    <t>-669552045</t>
  </si>
  <si>
    <t>R17</t>
  </si>
  <si>
    <t>Zvláštní užívání komunikací</t>
  </si>
  <si>
    <t>-596495526</t>
  </si>
  <si>
    <t>Poznámka k položce:_x000d_
značení, poplatek zazábor, včetně projednání s dotčenými orgány</t>
  </si>
  <si>
    <t>Provedení opatření vyplývajících z povodňového plánu</t>
  </si>
  <si>
    <t>572178565</t>
  </si>
  <si>
    <t>Poznámka k položce:_x000d_
vyznačení stupňů SPA</t>
  </si>
  <si>
    <t xml:space="preserve">Vyhotovení Havarijního  plánu</t>
  </si>
  <si>
    <t>609571470</t>
  </si>
  <si>
    <t>Vyhotovení Havarijního plánu</t>
  </si>
  <si>
    <t>Provedení opatření vyplývajících z havarijního plánu</t>
  </si>
  <si>
    <t>-751097789</t>
  </si>
  <si>
    <t>Poznámka k položce:_x000d_
např. norné stěny, sorpční prostředky ...</t>
  </si>
  <si>
    <t>Aktualizace plánu BOZP</t>
  </si>
  <si>
    <t>-1429603139</t>
  </si>
  <si>
    <t>vytyčení inženýrských sítí a zařízení, včetně zajištění případné aktualizace vyjádření správců sítí</t>
  </si>
  <si>
    <t>1472171579</t>
  </si>
  <si>
    <t>R7</t>
  </si>
  <si>
    <t>vytýčení stavby a hranic pozemků odborně způsobilou osobou v oboru zeměměřičství</t>
  </si>
  <si>
    <t>1953469449</t>
  </si>
  <si>
    <t>R8</t>
  </si>
  <si>
    <t>zajištění a zabezpečení staveniště, zřízení a likvidace zařízení staveniště, včetně případných přípojek, přístupů a skládek, deponií apod.</t>
  </si>
  <si>
    <t>1177110297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</si>
  <si>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</si>
  <si>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</si>
  <si>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</si>
  <si>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1881386329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</si>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</sst>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51r" TargetMode="External" /><Relationship Id="rId2" Type="http://schemas.openxmlformats.org/officeDocument/2006/relationships/hyperlink" Target="https://podminky.urs.cz/item/CS_URS_2025_01/114203103" TargetMode="External" /><Relationship Id="rId3" Type="http://schemas.openxmlformats.org/officeDocument/2006/relationships/hyperlink" Target="https://podminky.urs.cz/item/CS_URS_2025_01/114203202" TargetMode="External" /><Relationship Id="rId4" Type="http://schemas.openxmlformats.org/officeDocument/2006/relationships/hyperlink" Target="https://podminky.urs.cz/item/CS_URS_2025_01/114253301" TargetMode="External" /><Relationship Id="rId5" Type="http://schemas.openxmlformats.org/officeDocument/2006/relationships/hyperlink" Target="https://podminky.urs.cz/item/CS_URS_2025_01/121151123" TargetMode="External" /><Relationship Id="rId6" Type="http://schemas.openxmlformats.org/officeDocument/2006/relationships/hyperlink" Target="https://podminky.urs.cz/item/CS_URS_2025_01/122251104" TargetMode="External" /><Relationship Id="rId7" Type="http://schemas.openxmlformats.org/officeDocument/2006/relationships/hyperlink" Target="https://podminky.urs.cz/item/CS_URS_2025_01/162351103" TargetMode="External" /><Relationship Id="rId8" Type="http://schemas.openxmlformats.org/officeDocument/2006/relationships/hyperlink" Target="https://podminky.urs.cz/item/CS_URS_2025_01/167111101" TargetMode="External" /><Relationship Id="rId9" Type="http://schemas.openxmlformats.org/officeDocument/2006/relationships/hyperlink" Target="https://podminky.urs.cz/item/CS_URS_2025_01/171151103" TargetMode="External" /><Relationship Id="rId10" Type="http://schemas.openxmlformats.org/officeDocument/2006/relationships/hyperlink" Target="https://podminky.urs.cz/item/CS_URS_2025_01/181951112" TargetMode="External" /><Relationship Id="rId11" Type="http://schemas.openxmlformats.org/officeDocument/2006/relationships/hyperlink" Target="https://podminky.urs.cz/item/CS_URS_2025_01/182251101" TargetMode="External" /><Relationship Id="rId12" Type="http://schemas.openxmlformats.org/officeDocument/2006/relationships/hyperlink" Target="https://podminky.urs.cz/item/CS_URS_2025_01/182351133" TargetMode="External" /><Relationship Id="rId13" Type="http://schemas.openxmlformats.org/officeDocument/2006/relationships/hyperlink" Target="https://podminky.urs.cz/item/CS_URS_2025_01/462512370" TargetMode="External" /><Relationship Id="rId14" Type="http://schemas.openxmlformats.org/officeDocument/2006/relationships/hyperlink" Target="https://podminky.urs.cz/item/CS_URS_2025_01/462512r" TargetMode="External" /><Relationship Id="rId15" Type="http://schemas.openxmlformats.org/officeDocument/2006/relationships/hyperlink" Target="https://podminky.urs.cz/item/CS_URS_2025_01/462519003" TargetMode="External" /><Relationship Id="rId16" Type="http://schemas.openxmlformats.org/officeDocument/2006/relationships/hyperlink" Target="https://podminky.urs.cz/item/CS_URS_2025_01/463212111" TargetMode="External" /><Relationship Id="rId17" Type="http://schemas.openxmlformats.org/officeDocument/2006/relationships/hyperlink" Target="https://podminky.urs.cz/item/CS_URS_2025_01/463212r" TargetMode="External" /><Relationship Id="rId18" Type="http://schemas.openxmlformats.org/officeDocument/2006/relationships/hyperlink" Target="https://podminky.urs.cz/item/CS_URS_2025_01/463212191" TargetMode="External" /><Relationship Id="rId19" Type="http://schemas.openxmlformats.org/officeDocument/2006/relationships/hyperlink" Target="https://podminky.urs.cz/item/CS_URS_2025_01/464541111" TargetMode="External" /><Relationship Id="rId20" Type="http://schemas.openxmlformats.org/officeDocument/2006/relationships/hyperlink" Target="https://podminky.urs.cz/item/CS_URS_2025_01/464541112" TargetMode="External" /><Relationship Id="rId21" Type="http://schemas.openxmlformats.org/officeDocument/2006/relationships/hyperlink" Target="https://podminky.urs.cz/item/CS_URS_2025_01/561081111" TargetMode="External" /><Relationship Id="rId22" Type="http://schemas.openxmlformats.org/officeDocument/2006/relationships/hyperlink" Target="https://podminky.urs.cz/item/CS_URS_2025_01/997221615" TargetMode="External" /><Relationship Id="rId23" Type="http://schemas.openxmlformats.org/officeDocument/2006/relationships/hyperlink" Target="https://podminky.urs.cz/item/CS_URS_2025_01/997221r" TargetMode="External" /><Relationship Id="rId24" Type="http://schemas.openxmlformats.org/officeDocument/2006/relationships/hyperlink" Target="https://podminky.urs.cz/item/CS_URS_2025_01/997312511" TargetMode="External" /><Relationship Id="rId25" Type="http://schemas.openxmlformats.org/officeDocument/2006/relationships/hyperlink" Target="https://podminky.urs.cz/item/CS_URS_2025_01/997312519" TargetMode="External" /><Relationship Id="rId26" Type="http://schemas.openxmlformats.org/officeDocument/2006/relationships/hyperlink" Target="https://podminky.urs.cz/item/CS_URS_2025_01/998321011" TargetMode="External" /><Relationship Id="rId2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51102" TargetMode="External" /><Relationship Id="rId2" Type="http://schemas.openxmlformats.org/officeDocument/2006/relationships/hyperlink" Target="https://podminky.urs.cz/item/CS_URS_2025_01/121151123" TargetMode="External" /><Relationship Id="rId3" Type="http://schemas.openxmlformats.org/officeDocument/2006/relationships/hyperlink" Target="https://podminky.urs.cz/item/CS_URS_2025_01/122251104" TargetMode="External" /><Relationship Id="rId4" Type="http://schemas.openxmlformats.org/officeDocument/2006/relationships/hyperlink" Target="https://podminky.urs.cz/item/CS_URS_2025_01/162351103" TargetMode="External" /><Relationship Id="rId5" Type="http://schemas.openxmlformats.org/officeDocument/2006/relationships/hyperlink" Target="https://podminky.urs.cz/item/CS_URS_2025_01/167151101" TargetMode="External" /><Relationship Id="rId6" Type="http://schemas.openxmlformats.org/officeDocument/2006/relationships/hyperlink" Target="https://podminky.urs.cz/item/CS_URS_2025_01/171151103" TargetMode="External" /><Relationship Id="rId7" Type="http://schemas.openxmlformats.org/officeDocument/2006/relationships/hyperlink" Target="https://podminky.urs.cz/item/CS_URS_2025_01/181951112" TargetMode="External" /><Relationship Id="rId8" Type="http://schemas.openxmlformats.org/officeDocument/2006/relationships/hyperlink" Target="https://podminky.urs.cz/item/CS_URS_2025_01/182251101" TargetMode="External" /><Relationship Id="rId9" Type="http://schemas.openxmlformats.org/officeDocument/2006/relationships/hyperlink" Target="https://podminky.urs.cz/item/CS_URS_2025_01/182351123" TargetMode="External" /><Relationship Id="rId10" Type="http://schemas.openxmlformats.org/officeDocument/2006/relationships/hyperlink" Target="https://podminky.urs.cz/item/CS_URS_2025_01/320101112" TargetMode="External" /><Relationship Id="rId11" Type="http://schemas.openxmlformats.org/officeDocument/2006/relationships/hyperlink" Target="https://podminky.urs.cz/item/CS_URS_2025_01/321311116" TargetMode="External" /><Relationship Id="rId12" Type="http://schemas.openxmlformats.org/officeDocument/2006/relationships/hyperlink" Target="https://podminky.urs.cz/item/CS_URS_2025_01/321321116" TargetMode="External" /><Relationship Id="rId13" Type="http://schemas.openxmlformats.org/officeDocument/2006/relationships/hyperlink" Target="https://podminky.urs.cz/item/CS_URS_2025_01/321351010" TargetMode="External" /><Relationship Id="rId14" Type="http://schemas.openxmlformats.org/officeDocument/2006/relationships/hyperlink" Target="https://podminky.urs.cz/item/CS_URS_2025_01/321352010" TargetMode="External" /><Relationship Id="rId15" Type="http://schemas.openxmlformats.org/officeDocument/2006/relationships/hyperlink" Target="https://podminky.urs.cz/item/CS_URS_2025_01/321366111" TargetMode="External" /><Relationship Id="rId16" Type="http://schemas.openxmlformats.org/officeDocument/2006/relationships/hyperlink" Target="https://podminky.urs.cz/item/CS_URS_2025_01/321366112" TargetMode="External" /><Relationship Id="rId17" Type="http://schemas.openxmlformats.org/officeDocument/2006/relationships/hyperlink" Target="https://podminky.urs.cz/item/CS_URS_2025_01/321368211" TargetMode="External" /><Relationship Id="rId18" Type="http://schemas.openxmlformats.org/officeDocument/2006/relationships/hyperlink" Target="https://podminky.urs.cz/item/CS_URS_2025_01/463212111" TargetMode="External" /><Relationship Id="rId19" Type="http://schemas.openxmlformats.org/officeDocument/2006/relationships/hyperlink" Target="https://podminky.urs.cz/item/CS_URS_2025_01/463212191" TargetMode="External" /><Relationship Id="rId20" Type="http://schemas.openxmlformats.org/officeDocument/2006/relationships/hyperlink" Target="https://podminky.urs.cz/item/CS_URS_2025_01/465210122" TargetMode="External" /><Relationship Id="rId21" Type="http://schemas.openxmlformats.org/officeDocument/2006/relationships/hyperlink" Target="https://podminky.urs.cz/item/CS_URS_2025_01/919535561" TargetMode="External" /><Relationship Id="rId22" Type="http://schemas.openxmlformats.org/officeDocument/2006/relationships/hyperlink" Target="https://podminky.urs.cz/item/CS_URS_2025_01/934956123" TargetMode="External" /><Relationship Id="rId23" Type="http://schemas.openxmlformats.org/officeDocument/2006/relationships/hyperlink" Target="https://podminky.urs.cz/item/CS_URS_2025_01/981513114" TargetMode="External" /><Relationship Id="rId24" Type="http://schemas.openxmlformats.org/officeDocument/2006/relationships/hyperlink" Target="https://podminky.urs.cz/item/CS_URS_2025_01/997221862" TargetMode="External" /><Relationship Id="rId25" Type="http://schemas.openxmlformats.org/officeDocument/2006/relationships/hyperlink" Target="https://podminky.urs.cz/item/CS_URS_2025_01/997321511" TargetMode="External" /><Relationship Id="rId26" Type="http://schemas.openxmlformats.org/officeDocument/2006/relationships/hyperlink" Target="https://podminky.urs.cz/item/CS_URS_2025_01/997321519" TargetMode="External" /><Relationship Id="rId27" Type="http://schemas.openxmlformats.org/officeDocument/2006/relationships/hyperlink" Target="https://podminky.urs.cz/item/CS_URS_2025_01/998321011" TargetMode="External" /><Relationship Id="rId2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28635411" TargetMode="External" /><Relationship Id="rId2" Type="http://schemas.openxmlformats.org/officeDocument/2006/relationships/hyperlink" Target="https://podminky.urs.cz/item/CS_URS_2025_01/911111111" TargetMode="External" /><Relationship Id="rId3" Type="http://schemas.openxmlformats.org/officeDocument/2006/relationships/hyperlink" Target="https://podminky.urs.cz/item/CS_URS_2025_01/985131111" TargetMode="External" /><Relationship Id="rId4" Type="http://schemas.openxmlformats.org/officeDocument/2006/relationships/hyperlink" Target="https://podminky.urs.cz/item/CS_URS_2025_01/985221111" TargetMode="External" /><Relationship Id="rId5" Type="http://schemas.openxmlformats.org/officeDocument/2006/relationships/hyperlink" Target="https://podminky.urs.cz/item/CS_URS_2025_01/997221862" TargetMode="External" /><Relationship Id="rId6" Type="http://schemas.openxmlformats.org/officeDocument/2006/relationships/hyperlink" Target="https://podminky.urs.cz/item/CS_URS_2025_01/997321511" TargetMode="External" /><Relationship Id="rId7" Type="http://schemas.openxmlformats.org/officeDocument/2006/relationships/hyperlink" Target="https://podminky.urs.cz/item/CS_URS_2025_01/997321519" TargetMode="External" /><Relationship Id="rId8" Type="http://schemas.openxmlformats.org/officeDocument/2006/relationships/hyperlink" Target="https://podminky.urs.cz/item/CS_URS_2025_01/998321011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2251101" TargetMode="External" /><Relationship Id="rId2" Type="http://schemas.openxmlformats.org/officeDocument/2006/relationships/hyperlink" Target="https://podminky.urs.cz/item/CS_URS_2025_01/182351133" TargetMode="External" /><Relationship Id="rId3" Type="http://schemas.openxmlformats.org/officeDocument/2006/relationships/hyperlink" Target="https://podminky.urs.cz/item/CS_URS_2025_01/463212111" TargetMode="External" /><Relationship Id="rId4" Type="http://schemas.openxmlformats.org/officeDocument/2006/relationships/hyperlink" Target="https://podminky.urs.cz/item/CS_URS_2025_01/463212191" TargetMode="External" /><Relationship Id="rId5" Type="http://schemas.openxmlformats.org/officeDocument/2006/relationships/hyperlink" Target="https://podminky.urs.cz/item/CS_URS_2025_01/464541111" TargetMode="External" /><Relationship Id="rId6" Type="http://schemas.openxmlformats.org/officeDocument/2006/relationships/hyperlink" Target="https://podminky.urs.cz/item/CS_URS_2025_01/998321011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03212" TargetMode="External" /><Relationship Id="rId2" Type="http://schemas.openxmlformats.org/officeDocument/2006/relationships/hyperlink" Target="https://podminky.urs.cz/item/CS_URS_2025_01/122703602" TargetMode="External" /><Relationship Id="rId3" Type="http://schemas.openxmlformats.org/officeDocument/2006/relationships/hyperlink" Target="https://podminky.urs.cz/item/CS_URS_2025_01/122703603" TargetMode="External" /><Relationship Id="rId4" Type="http://schemas.openxmlformats.org/officeDocument/2006/relationships/hyperlink" Target="https://podminky.urs.cz/item/CS_URS_2025_01/124153101" TargetMode="External" /><Relationship Id="rId5" Type="http://schemas.openxmlformats.org/officeDocument/2006/relationships/hyperlink" Target="https://podminky.urs.cz/item/CS_URS_2025_01/124153109" TargetMode="External" /><Relationship Id="rId6" Type="http://schemas.openxmlformats.org/officeDocument/2006/relationships/hyperlink" Target="https://podminky.urs.cz/item/CS_URS_2025_01/162253101" TargetMode="External" /><Relationship Id="rId7" Type="http://schemas.openxmlformats.org/officeDocument/2006/relationships/hyperlink" Target="https://podminky.urs.cz/item/CS_URS_2025_01/162351104" TargetMode="External" /><Relationship Id="rId8" Type="http://schemas.openxmlformats.org/officeDocument/2006/relationships/hyperlink" Target="https://podminky.urs.cz/item/CS_URS_2025_01/167151111" TargetMode="External" /><Relationship Id="rId9" Type="http://schemas.openxmlformats.org/officeDocument/2006/relationships/hyperlink" Target="https://podminky.urs.cz/item/CS_URS_2025_01/171251201" TargetMode="External" /><Relationship Id="rId1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4" TargetMode="External" /><Relationship Id="rId2" Type="http://schemas.openxmlformats.org/officeDocument/2006/relationships/hyperlink" Target="https://podminky.urs.cz/item/CS_URS_2025_01/151201211" TargetMode="External" /><Relationship Id="rId3" Type="http://schemas.openxmlformats.org/officeDocument/2006/relationships/hyperlink" Target="https://podminky.urs.cz/item/CS_URS_2025_01/162451105" TargetMode="External" /><Relationship Id="rId4" Type="http://schemas.openxmlformats.org/officeDocument/2006/relationships/hyperlink" Target="https://podminky.urs.cz/item/CS_URS_2025_01/171151103" TargetMode="External" /><Relationship Id="rId5" Type="http://schemas.openxmlformats.org/officeDocument/2006/relationships/hyperlink" Target="https://podminky.urs.cz/item/CS_URS_2025_01/181951112" TargetMode="External" /><Relationship Id="rId6" Type="http://schemas.openxmlformats.org/officeDocument/2006/relationships/hyperlink" Target="https://podminky.urs.cz/item/CS_URS_2025_01/182251101" TargetMode="External" /><Relationship Id="rId7" Type="http://schemas.openxmlformats.org/officeDocument/2006/relationships/hyperlink" Target="https://podminky.urs.cz/item/CS_URS_2025_01/182351123" TargetMode="External" /><Relationship Id="rId8" Type="http://schemas.openxmlformats.org/officeDocument/2006/relationships/hyperlink" Target="https://podminky.urs.cz/item/CS_URS_2025_01/462512370" TargetMode="External" /><Relationship Id="rId9" Type="http://schemas.openxmlformats.org/officeDocument/2006/relationships/hyperlink" Target="https://podminky.urs.cz/item/CS_URS_2025_01/462519003" TargetMode="External" /><Relationship Id="rId10" Type="http://schemas.openxmlformats.org/officeDocument/2006/relationships/hyperlink" Target="https://podminky.urs.cz/item/CS_URS_2025_01/463212111" TargetMode="External" /><Relationship Id="rId11" Type="http://schemas.openxmlformats.org/officeDocument/2006/relationships/hyperlink" Target="https://podminky.urs.cz/item/CS_URS_2025_01/463212191" TargetMode="External" /><Relationship Id="rId12" Type="http://schemas.openxmlformats.org/officeDocument/2006/relationships/hyperlink" Target="https://podminky.urs.cz/item/CS_URS_2025_01/564251111" TargetMode="External" /><Relationship Id="rId13" Type="http://schemas.openxmlformats.org/officeDocument/2006/relationships/hyperlink" Target="https://podminky.urs.cz/item/CS_URS_2025_01/998321011" TargetMode="External" /><Relationship Id="rId1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11201" TargetMode="External" /><Relationship Id="rId2" Type="http://schemas.openxmlformats.org/officeDocument/2006/relationships/hyperlink" Target="https://podminky.urs.cz/item/CS_URS_2025_01/112101101" TargetMode="External" /><Relationship Id="rId3" Type="http://schemas.openxmlformats.org/officeDocument/2006/relationships/hyperlink" Target="https://podminky.urs.cz/item/CS_URS_2025_01/112101102" TargetMode="External" /><Relationship Id="rId4" Type="http://schemas.openxmlformats.org/officeDocument/2006/relationships/hyperlink" Target="https://podminky.urs.cz/item/CS_URS_2025_01/112101103" TargetMode="External" /><Relationship Id="rId5" Type="http://schemas.openxmlformats.org/officeDocument/2006/relationships/hyperlink" Target="https://podminky.urs.cz/item/CS_URS_2025_01/112251103" TargetMode="External" /><Relationship Id="rId6" Type="http://schemas.openxmlformats.org/officeDocument/2006/relationships/hyperlink" Target="https://podminky.urs.cz/item/CS_URS_2025_01/184004511" TargetMode="External" /><Relationship Id="rId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37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20241112-5II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VN Machová, odstranění nánosů a oprava nádrže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VN Machová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12. 11. 2024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Moravy, s.p.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Ing. Tomáš Pecival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ROUND(SUM(AS55:AS62),2)</f>
        <v>0</v>
      </c>
      <c r="AT54" s="108">
        <f>ROUND(SUM(AV54:AW54),2)</f>
        <v>0</v>
      </c>
      <c r="AU54" s="109">
        <f>ROUND(SUM(AU55:AU62),5)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ROUND(SUM(AZ55:AZ62),2)</f>
        <v>0</v>
      </c>
      <c r="BA54" s="108">
        <f>ROUND(SUM(BA55:BA62),2)</f>
        <v>0</v>
      </c>
      <c r="BB54" s="108">
        <f>ROUND(SUM(BB55:BB62),2)</f>
        <v>0</v>
      </c>
      <c r="BC54" s="108">
        <f>ROUND(SUM(BC55:BC62),2)</f>
        <v>0</v>
      </c>
      <c r="BD54" s="110">
        <f>ROUND(SUM(BD55:BD62),2)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Oprava hráze'!J30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'SO 01 - Oprava hráze'!P85</f>
        <v>0</v>
      </c>
      <c r="AV55" s="122">
        <f>'SO 01 - Oprava hráze'!J33</f>
        <v>0</v>
      </c>
      <c r="AW55" s="122">
        <f>'SO 01 - Oprava hráze'!J34</f>
        <v>0</v>
      </c>
      <c r="AX55" s="122">
        <f>'SO 01 - Oprava hráze'!J35</f>
        <v>0</v>
      </c>
      <c r="AY55" s="122">
        <f>'SO 01 - Oprava hráze'!J36</f>
        <v>0</v>
      </c>
      <c r="AZ55" s="122">
        <f>'SO 01 - Oprava hráze'!F33</f>
        <v>0</v>
      </c>
      <c r="BA55" s="122">
        <f>'SO 01 - Oprava hráze'!F34</f>
        <v>0</v>
      </c>
      <c r="BB55" s="122">
        <f>'SO 01 - Oprava hráze'!F35</f>
        <v>0</v>
      </c>
      <c r="BC55" s="122">
        <f>'SO 01 - Oprava hráze'!F36</f>
        <v>0</v>
      </c>
      <c r="BD55" s="124">
        <f>'SO 01 - Oprava hráze'!F37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24.7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02.1 - Oprava výpustné...'!J30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'SO 02.1 - Oprava výpustné...'!P90</f>
        <v>0</v>
      </c>
      <c r="AV56" s="122">
        <f>'SO 02.1 - Oprava výpustné...'!J33</f>
        <v>0</v>
      </c>
      <c r="AW56" s="122">
        <f>'SO 02.1 - Oprava výpustné...'!J34</f>
        <v>0</v>
      </c>
      <c r="AX56" s="122">
        <f>'SO 02.1 - Oprava výpustné...'!J35</f>
        <v>0</v>
      </c>
      <c r="AY56" s="122">
        <f>'SO 02.1 - Oprava výpustné...'!J36</f>
        <v>0</v>
      </c>
      <c r="AZ56" s="122">
        <f>'SO 02.1 - Oprava výpustné...'!F33</f>
        <v>0</v>
      </c>
      <c r="BA56" s="122">
        <f>'SO 02.1 - Oprava výpustné...'!F34</f>
        <v>0</v>
      </c>
      <c r="BB56" s="122">
        <f>'SO 02.1 - Oprava výpustné...'!F35</f>
        <v>0</v>
      </c>
      <c r="BC56" s="122">
        <f>'SO 02.1 - Oprava výpustné...'!F36</f>
        <v>0</v>
      </c>
      <c r="BD56" s="124">
        <f>'SO 02.1 - Oprava výpustné...'!F37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7" customFormat="1" ht="24.75" customHeight="1">
      <c r="A57" s="113" t="s">
        <v>80</v>
      </c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02.2 - Bezpečnostní př...'!J30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83</v>
      </c>
      <c r="AR57" s="120"/>
      <c r="AS57" s="121">
        <v>0</v>
      </c>
      <c r="AT57" s="122">
        <f>ROUND(SUM(AV57:AW57),2)</f>
        <v>0</v>
      </c>
      <c r="AU57" s="123">
        <f>'SO 02.2 - Bezpečnostní př...'!P86</f>
        <v>0</v>
      </c>
      <c r="AV57" s="122">
        <f>'SO 02.2 - Bezpečnostní př...'!J33</f>
        <v>0</v>
      </c>
      <c r="AW57" s="122">
        <f>'SO 02.2 - Bezpečnostní př...'!J34</f>
        <v>0</v>
      </c>
      <c r="AX57" s="122">
        <f>'SO 02.2 - Bezpečnostní př...'!J35</f>
        <v>0</v>
      </c>
      <c r="AY57" s="122">
        <f>'SO 02.2 - Bezpečnostní př...'!J36</f>
        <v>0</v>
      </c>
      <c r="AZ57" s="122">
        <f>'SO 02.2 - Bezpečnostní př...'!F33</f>
        <v>0</v>
      </c>
      <c r="BA57" s="122">
        <f>'SO 02.2 - Bezpečnostní př...'!F34</f>
        <v>0</v>
      </c>
      <c r="BB57" s="122">
        <f>'SO 02.2 - Bezpečnostní př...'!F35</f>
        <v>0</v>
      </c>
      <c r="BC57" s="122">
        <f>'SO 02.2 - Bezpečnostní př...'!F36</f>
        <v>0</v>
      </c>
      <c r="BD57" s="124">
        <f>'SO 02.2 - Bezpečnostní př...'!F37</f>
        <v>0</v>
      </c>
      <c r="BE57" s="7"/>
      <c r="BT57" s="125" t="s">
        <v>84</v>
      </c>
      <c r="BV57" s="125" t="s">
        <v>78</v>
      </c>
      <c r="BW57" s="125" t="s">
        <v>92</v>
      </c>
      <c r="BX57" s="125" t="s">
        <v>5</v>
      </c>
      <c r="CL57" s="125" t="s">
        <v>19</v>
      </c>
      <c r="CM57" s="125" t="s">
        <v>86</v>
      </c>
    </row>
    <row r="58" s="7" customFormat="1" ht="24.75" customHeight="1">
      <c r="A58" s="113" t="s">
        <v>80</v>
      </c>
      <c r="B58" s="114"/>
      <c r="C58" s="115"/>
      <c r="D58" s="116" t="s">
        <v>93</v>
      </c>
      <c r="E58" s="116"/>
      <c r="F58" s="116"/>
      <c r="G58" s="116"/>
      <c r="H58" s="116"/>
      <c r="I58" s="117"/>
      <c r="J58" s="116" t="s">
        <v>94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02.3 - odpadní koryta'!J30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83</v>
      </c>
      <c r="AR58" s="120"/>
      <c r="AS58" s="121">
        <v>0</v>
      </c>
      <c r="AT58" s="122">
        <f>ROUND(SUM(AV58:AW58),2)</f>
        <v>0</v>
      </c>
      <c r="AU58" s="123">
        <f>'SO 02.3 - odpadní koryta'!P83</f>
        <v>0</v>
      </c>
      <c r="AV58" s="122">
        <f>'SO 02.3 - odpadní koryta'!J33</f>
        <v>0</v>
      </c>
      <c r="AW58" s="122">
        <f>'SO 02.3 - odpadní koryta'!J34</f>
        <v>0</v>
      </c>
      <c r="AX58" s="122">
        <f>'SO 02.3 - odpadní koryta'!J35</f>
        <v>0</v>
      </c>
      <c r="AY58" s="122">
        <f>'SO 02.3 - odpadní koryta'!J36</f>
        <v>0</v>
      </c>
      <c r="AZ58" s="122">
        <f>'SO 02.3 - odpadní koryta'!F33</f>
        <v>0</v>
      </c>
      <c r="BA58" s="122">
        <f>'SO 02.3 - odpadní koryta'!F34</f>
        <v>0</v>
      </c>
      <c r="BB58" s="122">
        <f>'SO 02.3 - odpadní koryta'!F35</f>
        <v>0</v>
      </c>
      <c r="BC58" s="122">
        <f>'SO 02.3 - odpadní koryta'!F36</f>
        <v>0</v>
      </c>
      <c r="BD58" s="124">
        <f>'SO 02.3 - odpadní koryta'!F37</f>
        <v>0</v>
      </c>
      <c r="BE58" s="7"/>
      <c r="BT58" s="125" t="s">
        <v>84</v>
      </c>
      <c r="BV58" s="125" t="s">
        <v>78</v>
      </c>
      <c r="BW58" s="125" t="s">
        <v>95</v>
      </c>
      <c r="BX58" s="125" t="s">
        <v>5</v>
      </c>
      <c r="CL58" s="125" t="s">
        <v>19</v>
      </c>
      <c r="CM58" s="125" t="s">
        <v>86</v>
      </c>
    </row>
    <row r="59" s="7" customFormat="1" ht="16.5" customHeight="1">
      <c r="A59" s="113" t="s">
        <v>80</v>
      </c>
      <c r="B59" s="114"/>
      <c r="C59" s="115"/>
      <c r="D59" s="116" t="s">
        <v>96</v>
      </c>
      <c r="E59" s="116"/>
      <c r="F59" s="116"/>
      <c r="G59" s="116"/>
      <c r="H59" s="116"/>
      <c r="I59" s="117"/>
      <c r="J59" s="116" t="s">
        <v>97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03 - Odstranění sedime...'!J30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83</v>
      </c>
      <c r="AR59" s="120"/>
      <c r="AS59" s="121">
        <v>0</v>
      </c>
      <c r="AT59" s="122">
        <f>ROUND(SUM(AV59:AW59),2)</f>
        <v>0</v>
      </c>
      <c r="AU59" s="123">
        <f>'SO 03 - Odstranění sedime...'!P81</f>
        <v>0</v>
      </c>
      <c r="AV59" s="122">
        <f>'SO 03 - Odstranění sedime...'!J33</f>
        <v>0</v>
      </c>
      <c r="AW59" s="122">
        <f>'SO 03 - Odstranění sedime...'!J34</f>
        <v>0</v>
      </c>
      <c r="AX59" s="122">
        <f>'SO 03 - Odstranění sedime...'!J35</f>
        <v>0</v>
      </c>
      <c r="AY59" s="122">
        <f>'SO 03 - Odstranění sedime...'!J36</f>
        <v>0</v>
      </c>
      <c r="AZ59" s="122">
        <f>'SO 03 - Odstranění sedime...'!F33</f>
        <v>0</v>
      </c>
      <c r="BA59" s="122">
        <f>'SO 03 - Odstranění sedime...'!F34</f>
        <v>0</v>
      </c>
      <c r="BB59" s="122">
        <f>'SO 03 - Odstranění sedime...'!F35</f>
        <v>0</v>
      </c>
      <c r="BC59" s="122">
        <f>'SO 03 - Odstranění sedime...'!F36</f>
        <v>0</v>
      </c>
      <c r="BD59" s="124">
        <f>'SO 03 - Odstranění sedime...'!F37</f>
        <v>0</v>
      </c>
      <c r="BE59" s="7"/>
      <c r="BT59" s="125" t="s">
        <v>84</v>
      </c>
      <c r="BV59" s="125" t="s">
        <v>78</v>
      </c>
      <c r="BW59" s="125" t="s">
        <v>98</v>
      </c>
      <c r="BX59" s="125" t="s">
        <v>5</v>
      </c>
      <c r="CL59" s="125" t="s">
        <v>19</v>
      </c>
      <c r="CM59" s="125" t="s">
        <v>86</v>
      </c>
    </row>
    <row r="60" s="7" customFormat="1" ht="16.5" customHeight="1">
      <c r="A60" s="113" t="s">
        <v>80</v>
      </c>
      <c r="B60" s="114"/>
      <c r="C60" s="115"/>
      <c r="D60" s="116" t="s">
        <v>99</v>
      </c>
      <c r="E60" s="116"/>
      <c r="F60" s="116"/>
      <c r="G60" s="116"/>
      <c r="H60" s="116"/>
      <c r="I60" s="117"/>
      <c r="J60" s="116" t="s">
        <v>100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04 - Oprava opevnění b...'!J30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83</v>
      </c>
      <c r="AR60" s="120"/>
      <c r="AS60" s="121">
        <v>0</v>
      </c>
      <c r="AT60" s="122">
        <f>ROUND(SUM(AV60:AW60),2)</f>
        <v>0</v>
      </c>
      <c r="AU60" s="123">
        <f>'SO 04 - Oprava opevnění b...'!P84</f>
        <v>0</v>
      </c>
      <c r="AV60" s="122">
        <f>'SO 04 - Oprava opevnění b...'!J33</f>
        <v>0</v>
      </c>
      <c r="AW60" s="122">
        <f>'SO 04 - Oprava opevnění b...'!J34</f>
        <v>0</v>
      </c>
      <c r="AX60" s="122">
        <f>'SO 04 - Oprava opevnění b...'!J35</f>
        <v>0</v>
      </c>
      <c r="AY60" s="122">
        <f>'SO 04 - Oprava opevnění b...'!J36</f>
        <v>0</v>
      </c>
      <c r="AZ60" s="122">
        <f>'SO 04 - Oprava opevnění b...'!F33</f>
        <v>0</v>
      </c>
      <c r="BA60" s="122">
        <f>'SO 04 - Oprava opevnění b...'!F34</f>
        <v>0</v>
      </c>
      <c r="BB60" s="122">
        <f>'SO 04 - Oprava opevnění b...'!F35</f>
        <v>0</v>
      </c>
      <c r="BC60" s="122">
        <f>'SO 04 - Oprava opevnění b...'!F36</f>
        <v>0</v>
      </c>
      <c r="BD60" s="124">
        <f>'SO 04 - Oprava opevnění b...'!F37</f>
        <v>0</v>
      </c>
      <c r="BE60" s="7"/>
      <c r="BT60" s="125" t="s">
        <v>84</v>
      </c>
      <c r="BV60" s="125" t="s">
        <v>78</v>
      </c>
      <c r="BW60" s="125" t="s">
        <v>101</v>
      </c>
      <c r="BX60" s="125" t="s">
        <v>5</v>
      </c>
      <c r="CL60" s="125" t="s">
        <v>19</v>
      </c>
      <c r="CM60" s="125" t="s">
        <v>86</v>
      </c>
    </row>
    <row r="61" s="7" customFormat="1" ht="16.5" customHeight="1">
      <c r="A61" s="113" t="s">
        <v>80</v>
      </c>
      <c r="B61" s="114"/>
      <c r="C61" s="115"/>
      <c r="D61" s="116" t="s">
        <v>102</v>
      </c>
      <c r="E61" s="116"/>
      <c r="F61" s="116"/>
      <c r="G61" s="116"/>
      <c r="H61" s="116"/>
      <c r="I61" s="117"/>
      <c r="J61" s="116" t="s">
        <v>103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05 - Kácení dřevin'!J30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83</v>
      </c>
      <c r="AR61" s="120"/>
      <c r="AS61" s="121">
        <v>0</v>
      </c>
      <c r="AT61" s="122">
        <f>ROUND(SUM(AV61:AW61),2)</f>
        <v>0</v>
      </c>
      <c r="AU61" s="123">
        <f>'SO 05 - Kácení dřevin'!P82</f>
        <v>0</v>
      </c>
      <c r="AV61" s="122">
        <f>'SO 05 - Kácení dřevin'!J33</f>
        <v>0</v>
      </c>
      <c r="AW61" s="122">
        <f>'SO 05 - Kácení dřevin'!J34</f>
        <v>0</v>
      </c>
      <c r="AX61" s="122">
        <f>'SO 05 - Kácení dřevin'!J35</f>
        <v>0</v>
      </c>
      <c r="AY61" s="122">
        <f>'SO 05 - Kácení dřevin'!J36</f>
        <v>0</v>
      </c>
      <c r="AZ61" s="122">
        <f>'SO 05 - Kácení dřevin'!F33</f>
        <v>0</v>
      </c>
      <c r="BA61" s="122">
        <f>'SO 05 - Kácení dřevin'!F34</f>
        <v>0</v>
      </c>
      <c r="BB61" s="122">
        <f>'SO 05 - Kácení dřevin'!F35</f>
        <v>0</v>
      </c>
      <c r="BC61" s="122">
        <f>'SO 05 - Kácení dřevin'!F36</f>
        <v>0</v>
      </c>
      <c r="BD61" s="124">
        <f>'SO 05 - Kácení dřevin'!F37</f>
        <v>0</v>
      </c>
      <c r="BE61" s="7"/>
      <c r="BT61" s="125" t="s">
        <v>84</v>
      </c>
      <c r="BV61" s="125" t="s">
        <v>78</v>
      </c>
      <c r="BW61" s="125" t="s">
        <v>104</v>
      </c>
      <c r="BX61" s="125" t="s">
        <v>5</v>
      </c>
      <c r="CL61" s="125" t="s">
        <v>19</v>
      </c>
      <c r="CM61" s="125" t="s">
        <v>86</v>
      </c>
    </row>
    <row r="62" s="7" customFormat="1" ht="16.5" customHeight="1">
      <c r="A62" s="113" t="s">
        <v>80</v>
      </c>
      <c r="B62" s="114"/>
      <c r="C62" s="115"/>
      <c r="D62" s="116" t="s">
        <v>105</v>
      </c>
      <c r="E62" s="116"/>
      <c r="F62" s="116"/>
      <c r="G62" s="116"/>
      <c r="H62" s="116"/>
      <c r="I62" s="117"/>
      <c r="J62" s="116" t="s">
        <v>106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'VON - vedlejší náklady'!J30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83</v>
      </c>
      <c r="AR62" s="120"/>
      <c r="AS62" s="126">
        <v>0</v>
      </c>
      <c r="AT62" s="127">
        <f>ROUND(SUM(AV62:AW62),2)</f>
        <v>0</v>
      </c>
      <c r="AU62" s="128">
        <f>'VON - vedlejší náklady'!P82</f>
        <v>0</v>
      </c>
      <c r="AV62" s="127">
        <f>'VON - vedlejší náklady'!J33</f>
        <v>0</v>
      </c>
      <c r="AW62" s="127">
        <f>'VON - vedlejší náklady'!J34</f>
        <v>0</v>
      </c>
      <c r="AX62" s="127">
        <f>'VON - vedlejší náklady'!J35</f>
        <v>0</v>
      </c>
      <c r="AY62" s="127">
        <f>'VON - vedlejší náklady'!J36</f>
        <v>0</v>
      </c>
      <c r="AZ62" s="127">
        <f>'VON - vedlejší náklady'!F33</f>
        <v>0</v>
      </c>
      <c r="BA62" s="127">
        <f>'VON - vedlejší náklady'!F34</f>
        <v>0</v>
      </c>
      <c r="BB62" s="127">
        <f>'VON - vedlejší náklady'!F35</f>
        <v>0</v>
      </c>
      <c r="BC62" s="127">
        <f>'VON - vedlejší náklady'!F36</f>
        <v>0</v>
      </c>
      <c r="BD62" s="129">
        <f>'VON - vedlejší náklady'!F37</f>
        <v>0</v>
      </c>
      <c r="BE62" s="7"/>
      <c r="BT62" s="125" t="s">
        <v>84</v>
      </c>
      <c r="BV62" s="125" t="s">
        <v>78</v>
      </c>
      <c r="BW62" s="125" t="s">
        <v>107</v>
      </c>
      <c r="BX62" s="125" t="s">
        <v>5</v>
      </c>
      <c r="CL62" s="125" t="s">
        <v>19</v>
      </c>
      <c r="CM62" s="125" t="s">
        <v>86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Wo9MpZrKn6DQQ1gjKBF0W6nNAvBaqKidq8XKV87sDpMa2okplBz43615Kx3Q4X7pO22nz+sYK3tOcOJ+w5I1fg==" hashValue="F+mgftRRxVNHVS1V8WXWsqwnL3SGUJKHkcVrnkUPNCV8ShiMRjWEOr7M9I5743FcPSsiLaDo1heF3vBlLRdNRA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Oprava hráze'!C2" display="/"/>
    <hyperlink ref="A56" location="'SO 02.1 - Oprava výpustné...'!C2" display="/"/>
    <hyperlink ref="A57" location="'SO 02.2 - Bezpečnostní př...'!C2" display="/"/>
    <hyperlink ref="A58" location="'SO 02.3 - odpadní koryta'!C2" display="/"/>
    <hyperlink ref="A59" location="'SO 03 - Odstranění sedime...'!C2" display="/"/>
    <hyperlink ref="A60" location="'SO 04 - Oprava opevnění b...'!C2" display="/"/>
    <hyperlink ref="A61" location="'SO 05 - Kácení dřevin'!C2" display="/"/>
    <hyperlink ref="A62" location="'VON - vedlejš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990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991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992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993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994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995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996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997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998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999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1000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83</v>
      </c>
      <c r="F18" s="287" t="s">
        <v>1001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1002</v>
      </c>
      <c r="F19" s="287" t="s">
        <v>1003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1004</v>
      </c>
      <c r="F20" s="287" t="s">
        <v>1005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105</v>
      </c>
      <c r="F21" s="287" t="s">
        <v>1006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1007</v>
      </c>
      <c r="F22" s="287" t="s">
        <v>1008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1009</v>
      </c>
      <c r="F23" s="287" t="s">
        <v>1010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1011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1012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1013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1014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1015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1016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1017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1018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1019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122</v>
      </c>
      <c r="F36" s="287"/>
      <c r="G36" s="287" t="s">
        <v>1020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1021</v>
      </c>
      <c r="F37" s="287"/>
      <c r="G37" s="287" t="s">
        <v>1022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57</v>
      </c>
      <c r="F38" s="287"/>
      <c r="G38" s="287" t="s">
        <v>1023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58</v>
      </c>
      <c r="F39" s="287"/>
      <c r="G39" s="287" t="s">
        <v>1024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123</v>
      </c>
      <c r="F40" s="287"/>
      <c r="G40" s="287" t="s">
        <v>1025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124</v>
      </c>
      <c r="F41" s="287"/>
      <c r="G41" s="287" t="s">
        <v>1026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1027</v>
      </c>
      <c r="F42" s="287"/>
      <c r="G42" s="287" t="s">
        <v>1028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1029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1030</v>
      </c>
      <c r="F44" s="287"/>
      <c r="G44" s="287" t="s">
        <v>1031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126</v>
      </c>
      <c r="F45" s="287"/>
      <c r="G45" s="287" t="s">
        <v>1032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1033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1034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1035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1036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1037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1038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1039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1040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1041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1042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1043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1044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1045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1046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1047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1048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1049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1050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1051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1052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1053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1054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1055</v>
      </c>
      <c r="D76" s="305"/>
      <c r="E76" s="305"/>
      <c r="F76" s="305" t="s">
        <v>1056</v>
      </c>
      <c r="G76" s="306"/>
      <c r="H76" s="305" t="s">
        <v>58</v>
      </c>
      <c r="I76" s="305" t="s">
        <v>61</v>
      </c>
      <c r="J76" s="305" t="s">
        <v>1057</v>
      </c>
      <c r="K76" s="304"/>
    </row>
    <row r="77" s="1" customFormat="1" ht="17.25" customHeight="1">
      <c r="B77" s="302"/>
      <c r="C77" s="307" t="s">
        <v>1058</v>
      </c>
      <c r="D77" s="307"/>
      <c r="E77" s="307"/>
      <c r="F77" s="308" t="s">
        <v>1059</v>
      </c>
      <c r="G77" s="309"/>
      <c r="H77" s="307"/>
      <c r="I77" s="307"/>
      <c r="J77" s="307" t="s">
        <v>1060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57</v>
      </c>
      <c r="D79" s="312"/>
      <c r="E79" s="312"/>
      <c r="F79" s="313" t="s">
        <v>1061</v>
      </c>
      <c r="G79" s="314"/>
      <c r="H79" s="290" t="s">
        <v>1062</v>
      </c>
      <c r="I79" s="290" t="s">
        <v>1063</v>
      </c>
      <c r="J79" s="290">
        <v>20</v>
      </c>
      <c r="K79" s="304"/>
    </row>
    <row r="80" s="1" customFormat="1" ht="15" customHeight="1">
      <c r="B80" s="302"/>
      <c r="C80" s="290" t="s">
        <v>1064</v>
      </c>
      <c r="D80" s="290"/>
      <c r="E80" s="290"/>
      <c r="F80" s="313" t="s">
        <v>1061</v>
      </c>
      <c r="G80" s="314"/>
      <c r="H80" s="290" t="s">
        <v>1065</v>
      </c>
      <c r="I80" s="290" t="s">
        <v>1063</v>
      </c>
      <c r="J80" s="290">
        <v>120</v>
      </c>
      <c r="K80" s="304"/>
    </row>
    <row r="81" s="1" customFormat="1" ht="15" customHeight="1">
      <c r="B81" s="315"/>
      <c r="C81" s="290" t="s">
        <v>1066</v>
      </c>
      <c r="D81" s="290"/>
      <c r="E81" s="290"/>
      <c r="F81" s="313" t="s">
        <v>1067</v>
      </c>
      <c r="G81" s="314"/>
      <c r="H81" s="290" t="s">
        <v>1068</v>
      </c>
      <c r="I81" s="290" t="s">
        <v>1063</v>
      </c>
      <c r="J81" s="290">
        <v>50</v>
      </c>
      <c r="K81" s="304"/>
    </row>
    <row r="82" s="1" customFormat="1" ht="15" customHeight="1">
      <c r="B82" s="315"/>
      <c r="C82" s="290" t="s">
        <v>1069</v>
      </c>
      <c r="D82" s="290"/>
      <c r="E82" s="290"/>
      <c r="F82" s="313" t="s">
        <v>1061</v>
      </c>
      <c r="G82" s="314"/>
      <c r="H82" s="290" t="s">
        <v>1070</v>
      </c>
      <c r="I82" s="290" t="s">
        <v>1071</v>
      </c>
      <c r="J82" s="290"/>
      <c r="K82" s="304"/>
    </row>
    <row r="83" s="1" customFormat="1" ht="15" customHeight="1">
      <c r="B83" s="315"/>
      <c r="C83" s="316" t="s">
        <v>1072</v>
      </c>
      <c r="D83" s="316"/>
      <c r="E83" s="316"/>
      <c r="F83" s="317" t="s">
        <v>1067</v>
      </c>
      <c r="G83" s="316"/>
      <c r="H83" s="316" t="s">
        <v>1073</v>
      </c>
      <c r="I83" s="316" t="s">
        <v>1063</v>
      </c>
      <c r="J83" s="316">
        <v>15</v>
      </c>
      <c r="K83" s="304"/>
    </row>
    <row r="84" s="1" customFormat="1" ht="15" customHeight="1">
      <c r="B84" s="315"/>
      <c r="C84" s="316" t="s">
        <v>1074</v>
      </c>
      <c r="D84" s="316"/>
      <c r="E84" s="316"/>
      <c r="F84" s="317" t="s">
        <v>1067</v>
      </c>
      <c r="G84" s="316"/>
      <c r="H84" s="316" t="s">
        <v>1075</v>
      </c>
      <c r="I84" s="316" t="s">
        <v>1063</v>
      </c>
      <c r="J84" s="316">
        <v>15</v>
      </c>
      <c r="K84" s="304"/>
    </row>
    <row r="85" s="1" customFormat="1" ht="15" customHeight="1">
      <c r="B85" s="315"/>
      <c r="C85" s="316" t="s">
        <v>1076</v>
      </c>
      <c r="D85" s="316"/>
      <c r="E85" s="316"/>
      <c r="F85" s="317" t="s">
        <v>1067</v>
      </c>
      <c r="G85" s="316"/>
      <c r="H85" s="316" t="s">
        <v>1077</v>
      </c>
      <c r="I85" s="316" t="s">
        <v>1063</v>
      </c>
      <c r="J85" s="316">
        <v>20</v>
      </c>
      <c r="K85" s="304"/>
    </row>
    <row r="86" s="1" customFormat="1" ht="15" customHeight="1">
      <c r="B86" s="315"/>
      <c r="C86" s="316" t="s">
        <v>1078</v>
      </c>
      <c r="D86" s="316"/>
      <c r="E86" s="316"/>
      <c r="F86" s="317" t="s">
        <v>1067</v>
      </c>
      <c r="G86" s="316"/>
      <c r="H86" s="316" t="s">
        <v>1079</v>
      </c>
      <c r="I86" s="316" t="s">
        <v>1063</v>
      </c>
      <c r="J86" s="316">
        <v>20</v>
      </c>
      <c r="K86" s="304"/>
    </row>
    <row r="87" s="1" customFormat="1" ht="15" customHeight="1">
      <c r="B87" s="315"/>
      <c r="C87" s="290" t="s">
        <v>1080</v>
      </c>
      <c r="D87" s="290"/>
      <c r="E87" s="290"/>
      <c r="F87" s="313" t="s">
        <v>1067</v>
      </c>
      <c r="G87" s="314"/>
      <c r="H87" s="290" t="s">
        <v>1081</v>
      </c>
      <c r="I87" s="290" t="s">
        <v>1063</v>
      </c>
      <c r="J87" s="290">
        <v>50</v>
      </c>
      <c r="K87" s="304"/>
    </row>
    <row r="88" s="1" customFormat="1" ht="15" customHeight="1">
      <c r="B88" s="315"/>
      <c r="C88" s="290" t="s">
        <v>1082</v>
      </c>
      <c r="D88" s="290"/>
      <c r="E88" s="290"/>
      <c r="F88" s="313" t="s">
        <v>1067</v>
      </c>
      <c r="G88" s="314"/>
      <c r="H88" s="290" t="s">
        <v>1083</v>
      </c>
      <c r="I88" s="290" t="s">
        <v>1063</v>
      </c>
      <c r="J88" s="290">
        <v>20</v>
      </c>
      <c r="K88" s="304"/>
    </row>
    <row r="89" s="1" customFormat="1" ht="15" customHeight="1">
      <c r="B89" s="315"/>
      <c r="C89" s="290" t="s">
        <v>1084</v>
      </c>
      <c r="D89" s="290"/>
      <c r="E89" s="290"/>
      <c r="F89" s="313" t="s">
        <v>1067</v>
      </c>
      <c r="G89" s="314"/>
      <c r="H89" s="290" t="s">
        <v>1085</v>
      </c>
      <c r="I89" s="290" t="s">
        <v>1063</v>
      </c>
      <c r="J89" s="290">
        <v>20</v>
      </c>
      <c r="K89" s="304"/>
    </row>
    <row r="90" s="1" customFormat="1" ht="15" customHeight="1">
      <c r="B90" s="315"/>
      <c r="C90" s="290" t="s">
        <v>1086</v>
      </c>
      <c r="D90" s="290"/>
      <c r="E90" s="290"/>
      <c r="F90" s="313" t="s">
        <v>1067</v>
      </c>
      <c r="G90" s="314"/>
      <c r="H90" s="290" t="s">
        <v>1087</v>
      </c>
      <c r="I90" s="290" t="s">
        <v>1063</v>
      </c>
      <c r="J90" s="290">
        <v>50</v>
      </c>
      <c r="K90" s="304"/>
    </row>
    <row r="91" s="1" customFormat="1" ht="15" customHeight="1">
      <c r="B91" s="315"/>
      <c r="C91" s="290" t="s">
        <v>1088</v>
      </c>
      <c r="D91" s="290"/>
      <c r="E91" s="290"/>
      <c r="F91" s="313" t="s">
        <v>1067</v>
      </c>
      <c r="G91" s="314"/>
      <c r="H91" s="290" t="s">
        <v>1088</v>
      </c>
      <c r="I91" s="290" t="s">
        <v>1063</v>
      </c>
      <c r="J91" s="290">
        <v>50</v>
      </c>
      <c r="K91" s="304"/>
    </row>
    <row r="92" s="1" customFormat="1" ht="15" customHeight="1">
      <c r="B92" s="315"/>
      <c r="C92" s="290" t="s">
        <v>1089</v>
      </c>
      <c r="D92" s="290"/>
      <c r="E92" s="290"/>
      <c r="F92" s="313" t="s">
        <v>1067</v>
      </c>
      <c r="G92" s="314"/>
      <c r="H92" s="290" t="s">
        <v>1090</v>
      </c>
      <c r="I92" s="290" t="s">
        <v>1063</v>
      </c>
      <c r="J92" s="290">
        <v>255</v>
      </c>
      <c r="K92" s="304"/>
    </row>
    <row r="93" s="1" customFormat="1" ht="15" customHeight="1">
      <c r="B93" s="315"/>
      <c r="C93" s="290" t="s">
        <v>1091</v>
      </c>
      <c r="D93" s="290"/>
      <c r="E93" s="290"/>
      <c r="F93" s="313" t="s">
        <v>1061</v>
      </c>
      <c r="G93" s="314"/>
      <c r="H93" s="290" t="s">
        <v>1092</v>
      </c>
      <c r="I93" s="290" t="s">
        <v>1093</v>
      </c>
      <c r="J93" s="290"/>
      <c r="K93" s="304"/>
    </row>
    <row r="94" s="1" customFormat="1" ht="15" customHeight="1">
      <c r="B94" s="315"/>
      <c r="C94" s="290" t="s">
        <v>1094</v>
      </c>
      <c r="D94" s="290"/>
      <c r="E94" s="290"/>
      <c r="F94" s="313" t="s">
        <v>1061</v>
      </c>
      <c r="G94" s="314"/>
      <c r="H94" s="290" t="s">
        <v>1095</v>
      </c>
      <c r="I94" s="290" t="s">
        <v>1096</v>
      </c>
      <c r="J94" s="290"/>
      <c r="K94" s="304"/>
    </row>
    <row r="95" s="1" customFormat="1" ht="15" customHeight="1">
      <c r="B95" s="315"/>
      <c r="C95" s="290" t="s">
        <v>1097</v>
      </c>
      <c r="D95" s="290"/>
      <c r="E95" s="290"/>
      <c r="F95" s="313" t="s">
        <v>1061</v>
      </c>
      <c r="G95" s="314"/>
      <c r="H95" s="290" t="s">
        <v>1097</v>
      </c>
      <c r="I95" s="290" t="s">
        <v>1096</v>
      </c>
      <c r="J95" s="290"/>
      <c r="K95" s="304"/>
    </row>
    <row r="96" s="1" customFormat="1" ht="15" customHeight="1">
      <c r="B96" s="315"/>
      <c r="C96" s="290" t="s">
        <v>42</v>
      </c>
      <c r="D96" s="290"/>
      <c r="E96" s="290"/>
      <c r="F96" s="313" t="s">
        <v>1061</v>
      </c>
      <c r="G96" s="314"/>
      <c r="H96" s="290" t="s">
        <v>1098</v>
      </c>
      <c r="I96" s="290" t="s">
        <v>1096</v>
      </c>
      <c r="J96" s="290"/>
      <c r="K96" s="304"/>
    </row>
    <row r="97" s="1" customFormat="1" ht="15" customHeight="1">
      <c r="B97" s="315"/>
      <c r="C97" s="290" t="s">
        <v>52</v>
      </c>
      <c r="D97" s="290"/>
      <c r="E97" s="290"/>
      <c r="F97" s="313" t="s">
        <v>1061</v>
      </c>
      <c r="G97" s="314"/>
      <c r="H97" s="290" t="s">
        <v>1099</v>
      </c>
      <c r="I97" s="290" t="s">
        <v>1096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1100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1055</v>
      </c>
      <c r="D103" s="305"/>
      <c r="E103" s="305"/>
      <c r="F103" s="305" t="s">
        <v>1056</v>
      </c>
      <c r="G103" s="306"/>
      <c r="H103" s="305" t="s">
        <v>58</v>
      </c>
      <c r="I103" s="305" t="s">
        <v>61</v>
      </c>
      <c r="J103" s="305" t="s">
        <v>1057</v>
      </c>
      <c r="K103" s="304"/>
    </row>
    <row r="104" s="1" customFormat="1" ht="17.25" customHeight="1">
      <c r="B104" s="302"/>
      <c r="C104" s="307" t="s">
        <v>1058</v>
      </c>
      <c r="D104" s="307"/>
      <c r="E104" s="307"/>
      <c r="F104" s="308" t="s">
        <v>1059</v>
      </c>
      <c r="G104" s="309"/>
      <c r="H104" s="307"/>
      <c r="I104" s="307"/>
      <c r="J104" s="307" t="s">
        <v>1060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57</v>
      </c>
      <c r="D106" s="312"/>
      <c r="E106" s="312"/>
      <c r="F106" s="313" t="s">
        <v>1061</v>
      </c>
      <c r="G106" s="290"/>
      <c r="H106" s="290" t="s">
        <v>1101</v>
      </c>
      <c r="I106" s="290" t="s">
        <v>1063</v>
      </c>
      <c r="J106" s="290">
        <v>20</v>
      </c>
      <c r="K106" s="304"/>
    </row>
    <row r="107" s="1" customFormat="1" ht="15" customHeight="1">
      <c r="B107" s="302"/>
      <c r="C107" s="290" t="s">
        <v>1064</v>
      </c>
      <c r="D107" s="290"/>
      <c r="E107" s="290"/>
      <c r="F107" s="313" t="s">
        <v>1061</v>
      </c>
      <c r="G107" s="290"/>
      <c r="H107" s="290" t="s">
        <v>1101</v>
      </c>
      <c r="I107" s="290" t="s">
        <v>1063</v>
      </c>
      <c r="J107" s="290">
        <v>120</v>
      </c>
      <c r="K107" s="304"/>
    </row>
    <row r="108" s="1" customFormat="1" ht="15" customHeight="1">
      <c r="B108" s="315"/>
      <c r="C108" s="290" t="s">
        <v>1066</v>
      </c>
      <c r="D108" s="290"/>
      <c r="E108" s="290"/>
      <c r="F108" s="313" t="s">
        <v>1067</v>
      </c>
      <c r="G108" s="290"/>
      <c r="H108" s="290" t="s">
        <v>1101</v>
      </c>
      <c r="I108" s="290" t="s">
        <v>1063</v>
      </c>
      <c r="J108" s="290">
        <v>50</v>
      </c>
      <c r="K108" s="304"/>
    </row>
    <row r="109" s="1" customFormat="1" ht="15" customHeight="1">
      <c r="B109" s="315"/>
      <c r="C109" s="290" t="s">
        <v>1069</v>
      </c>
      <c r="D109" s="290"/>
      <c r="E109" s="290"/>
      <c r="F109" s="313" t="s">
        <v>1061</v>
      </c>
      <c r="G109" s="290"/>
      <c r="H109" s="290" t="s">
        <v>1101</v>
      </c>
      <c r="I109" s="290" t="s">
        <v>1071</v>
      </c>
      <c r="J109" s="290"/>
      <c r="K109" s="304"/>
    </row>
    <row r="110" s="1" customFormat="1" ht="15" customHeight="1">
      <c r="B110" s="315"/>
      <c r="C110" s="290" t="s">
        <v>1080</v>
      </c>
      <c r="D110" s="290"/>
      <c r="E110" s="290"/>
      <c r="F110" s="313" t="s">
        <v>1067</v>
      </c>
      <c r="G110" s="290"/>
      <c r="H110" s="290" t="s">
        <v>1101</v>
      </c>
      <c r="I110" s="290" t="s">
        <v>1063</v>
      </c>
      <c r="J110" s="290">
        <v>50</v>
      </c>
      <c r="K110" s="304"/>
    </row>
    <row r="111" s="1" customFormat="1" ht="15" customHeight="1">
      <c r="B111" s="315"/>
      <c r="C111" s="290" t="s">
        <v>1088</v>
      </c>
      <c r="D111" s="290"/>
      <c r="E111" s="290"/>
      <c r="F111" s="313" t="s">
        <v>1067</v>
      </c>
      <c r="G111" s="290"/>
      <c r="H111" s="290" t="s">
        <v>1101</v>
      </c>
      <c r="I111" s="290" t="s">
        <v>1063</v>
      </c>
      <c r="J111" s="290">
        <v>50</v>
      </c>
      <c r="K111" s="304"/>
    </row>
    <row r="112" s="1" customFormat="1" ht="15" customHeight="1">
      <c r="B112" s="315"/>
      <c r="C112" s="290" t="s">
        <v>1086</v>
      </c>
      <c r="D112" s="290"/>
      <c r="E112" s="290"/>
      <c r="F112" s="313" t="s">
        <v>1067</v>
      </c>
      <c r="G112" s="290"/>
      <c r="H112" s="290" t="s">
        <v>1101</v>
      </c>
      <c r="I112" s="290" t="s">
        <v>1063</v>
      </c>
      <c r="J112" s="290">
        <v>50</v>
      </c>
      <c r="K112" s="304"/>
    </row>
    <row r="113" s="1" customFormat="1" ht="15" customHeight="1">
      <c r="B113" s="315"/>
      <c r="C113" s="290" t="s">
        <v>57</v>
      </c>
      <c r="D113" s="290"/>
      <c r="E113" s="290"/>
      <c r="F113" s="313" t="s">
        <v>1061</v>
      </c>
      <c r="G113" s="290"/>
      <c r="H113" s="290" t="s">
        <v>1102</v>
      </c>
      <c r="I113" s="290" t="s">
        <v>1063</v>
      </c>
      <c r="J113" s="290">
        <v>20</v>
      </c>
      <c r="K113" s="304"/>
    </row>
    <row r="114" s="1" customFormat="1" ht="15" customHeight="1">
      <c r="B114" s="315"/>
      <c r="C114" s="290" t="s">
        <v>1103</v>
      </c>
      <c r="D114" s="290"/>
      <c r="E114" s="290"/>
      <c r="F114" s="313" t="s">
        <v>1061</v>
      </c>
      <c r="G114" s="290"/>
      <c r="H114" s="290" t="s">
        <v>1104</v>
      </c>
      <c r="I114" s="290" t="s">
        <v>1063</v>
      </c>
      <c r="J114" s="290">
        <v>120</v>
      </c>
      <c r="K114" s="304"/>
    </row>
    <row r="115" s="1" customFormat="1" ht="15" customHeight="1">
      <c r="B115" s="315"/>
      <c r="C115" s="290" t="s">
        <v>42</v>
      </c>
      <c r="D115" s="290"/>
      <c r="E115" s="290"/>
      <c r="F115" s="313" t="s">
        <v>1061</v>
      </c>
      <c r="G115" s="290"/>
      <c r="H115" s="290" t="s">
        <v>1105</v>
      </c>
      <c r="I115" s="290" t="s">
        <v>1096</v>
      </c>
      <c r="J115" s="290"/>
      <c r="K115" s="304"/>
    </row>
    <row r="116" s="1" customFormat="1" ht="15" customHeight="1">
      <c r="B116" s="315"/>
      <c r="C116" s="290" t="s">
        <v>52</v>
      </c>
      <c r="D116" s="290"/>
      <c r="E116" s="290"/>
      <c r="F116" s="313" t="s">
        <v>1061</v>
      </c>
      <c r="G116" s="290"/>
      <c r="H116" s="290" t="s">
        <v>1106</v>
      </c>
      <c r="I116" s="290" t="s">
        <v>1096</v>
      </c>
      <c r="J116" s="290"/>
      <c r="K116" s="304"/>
    </row>
    <row r="117" s="1" customFormat="1" ht="15" customHeight="1">
      <c r="B117" s="315"/>
      <c r="C117" s="290" t="s">
        <v>61</v>
      </c>
      <c r="D117" s="290"/>
      <c r="E117" s="290"/>
      <c r="F117" s="313" t="s">
        <v>1061</v>
      </c>
      <c r="G117" s="290"/>
      <c r="H117" s="290" t="s">
        <v>1107</v>
      </c>
      <c r="I117" s="290" t="s">
        <v>1108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1109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1055</v>
      </c>
      <c r="D123" s="305"/>
      <c r="E123" s="305"/>
      <c r="F123" s="305" t="s">
        <v>1056</v>
      </c>
      <c r="G123" s="306"/>
      <c r="H123" s="305" t="s">
        <v>58</v>
      </c>
      <c r="I123" s="305" t="s">
        <v>61</v>
      </c>
      <c r="J123" s="305" t="s">
        <v>1057</v>
      </c>
      <c r="K123" s="334"/>
    </row>
    <row r="124" s="1" customFormat="1" ht="17.25" customHeight="1">
      <c r="B124" s="333"/>
      <c r="C124" s="307" t="s">
        <v>1058</v>
      </c>
      <c r="D124" s="307"/>
      <c r="E124" s="307"/>
      <c r="F124" s="308" t="s">
        <v>1059</v>
      </c>
      <c r="G124" s="309"/>
      <c r="H124" s="307"/>
      <c r="I124" s="307"/>
      <c r="J124" s="307" t="s">
        <v>1060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1064</v>
      </c>
      <c r="D126" s="312"/>
      <c r="E126" s="312"/>
      <c r="F126" s="313" t="s">
        <v>1061</v>
      </c>
      <c r="G126" s="290"/>
      <c r="H126" s="290" t="s">
        <v>1101</v>
      </c>
      <c r="I126" s="290" t="s">
        <v>1063</v>
      </c>
      <c r="J126" s="290">
        <v>120</v>
      </c>
      <c r="K126" s="338"/>
    </row>
    <row r="127" s="1" customFormat="1" ht="15" customHeight="1">
      <c r="B127" s="335"/>
      <c r="C127" s="290" t="s">
        <v>1110</v>
      </c>
      <c r="D127" s="290"/>
      <c r="E127" s="290"/>
      <c r="F127" s="313" t="s">
        <v>1061</v>
      </c>
      <c r="G127" s="290"/>
      <c r="H127" s="290" t="s">
        <v>1111</v>
      </c>
      <c r="I127" s="290" t="s">
        <v>1063</v>
      </c>
      <c r="J127" s="290" t="s">
        <v>1112</v>
      </c>
      <c r="K127" s="338"/>
    </row>
    <row r="128" s="1" customFormat="1" ht="15" customHeight="1">
      <c r="B128" s="335"/>
      <c r="C128" s="290" t="s">
        <v>1009</v>
      </c>
      <c r="D128" s="290"/>
      <c r="E128" s="290"/>
      <c r="F128" s="313" t="s">
        <v>1061</v>
      </c>
      <c r="G128" s="290"/>
      <c r="H128" s="290" t="s">
        <v>1113</v>
      </c>
      <c r="I128" s="290" t="s">
        <v>1063</v>
      </c>
      <c r="J128" s="290" t="s">
        <v>1112</v>
      </c>
      <c r="K128" s="338"/>
    </row>
    <row r="129" s="1" customFormat="1" ht="15" customHeight="1">
      <c r="B129" s="335"/>
      <c r="C129" s="290" t="s">
        <v>1072</v>
      </c>
      <c r="D129" s="290"/>
      <c r="E129" s="290"/>
      <c r="F129" s="313" t="s">
        <v>1067</v>
      </c>
      <c r="G129" s="290"/>
      <c r="H129" s="290" t="s">
        <v>1073</v>
      </c>
      <c r="I129" s="290" t="s">
        <v>1063</v>
      </c>
      <c r="J129" s="290">
        <v>15</v>
      </c>
      <c r="K129" s="338"/>
    </row>
    <row r="130" s="1" customFormat="1" ht="15" customHeight="1">
      <c r="B130" s="335"/>
      <c r="C130" s="316" t="s">
        <v>1074</v>
      </c>
      <c r="D130" s="316"/>
      <c r="E130" s="316"/>
      <c r="F130" s="317" t="s">
        <v>1067</v>
      </c>
      <c r="G130" s="316"/>
      <c r="H130" s="316" t="s">
        <v>1075</v>
      </c>
      <c r="I130" s="316" t="s">
        <v>1063</v>
      </c>
      <c r="J130" s="316">
        <v>15</v>
      </c>
      <c r="K130" s="338"/>
    </row>
    <row r="131" s="1" customFormat="1" ht="15" customHeight="1">
      <c r="B131" s="335"/>
      <c r="C131" s="316" t="s">
        <v>1076</v>
      </c>
      <c r="D131" s="316"/>
      <c r="E131" s="316"/>
      <c r="F131" s="317" t="s">
        <v>1067</v>
      </c>
      <c r="G131" s="316"/>
      <c r="H131" s="316" t="s">
        <v>1077</v>
      </c>
      <c r="I131" s="316" t="s">
        <v>1063</v>
      </c>
      <c r="J131" s="316">
        <v>20</v>
      </c>
      <c r="K131" s="338"/>
    </row>
    <row r="132" s="1" customFormat="1" ht="15" customHeight="1">
      <c r="B132" s="335"/>
      <c r="C132" s="316" t="s">
        <v>1078</v>
      </c>
      <c r="D132" s="316"/>
      <c r="E132" s="316"/>
      <c r="F132" s="317" t="s">
        <v>1067</v>
      </c>
      <c r="G132" s="316"/>
      <c r="H132" s="316" t="s">
        <v>1079</v>
      </c>
      <c r="I132" s="316" t="s">
        <v>1063</v>
      </c>
      <c r="J132" s="316">
        <v>20</v>
      </c>
      <c r="K132" s="338"/>
    </row>
    <row r="133" s="1" customFormat="1" ht="15" customHeight="1">
      <c r="B133" s="335"/>
      <c r="C133" s="290" t="s">
        <v>1066</v>
      </c>
      <c r="D133" s="290"/>
      <c r="E133" s="290"/>
      <c r="F133" s="313" t="s">
        <v>1067</v>
      </c>
      <c r="G133" s="290"/>
      <c r="H133" s="290" t="s">
        <v>1101</v>
      </c>
      <c r="I133" s="290" t="s">
        <v>1063</v>
      </c>
      <c r="J133" s="290">
        <v>50</v>
      </c>
      <c r="K133" s="338"/>
    </row>
    <row r="134" s="1" customFormat="1" ht="15" customHeight="1">
      <c r="B134" s="335"/>
      <c r="C134" s="290" t="s">
        <v>1080</v>
      </c>
      <c r="D134" s="290"/>
      <c r="E134" s="290"/>
      <c r="F134" s="313" t="s">
        <v>1067</v>
      </c>
      <c r="G134" s="290"/>
      <c r="H134" s="290" t="s">
        <v>1101</v>
      </c>
      <c r="I134" s="290" t="s">
        <v>1063</v>
      </c>
      <c r="J134" s="290">
        <v>50</v>
      </c>
      <c r="K134" s="338"/>
    </row>
    <row r="135" s="1" customFormat="1" ht="15" customHeight="1">
      <c r="B135" s="335"/>
      <c r="C135" s="290" t="s">
        <v>1086</v>
      </c>
      <c r="D135" s="290"/>
      <c r="E135" s="290"/>
      <c r="F135" s="313" t="s">
        <v>1067</v>
      </c>
      <c r="G135" s="290"/>
      <c r="H135" s="290" t="s">
        <v>1101</v>
      </c>
      <c r="I135" s="290" t="s">
        <v>1063</v>
      </c>
      <c r="J135" s="290">
        <v>50</v>
      </c>
      <c r="K135" s="338"/>
    </row>
    <row r="136" s="1" customFormat="1" ht="15" customHeight="1">
      <c r="B136" s="335"/>
      <c r="C136" s="290" t="s">
        <v>1088</v>
      </c>
      <c r="D136" s="290"/>
      <c r="E136" s="290"/>
      <c r="F136" s="313" t="s">
        <v>1067</v>
      </c>
      <c r="G136" s="290"/>
      <c r="H136" s="290" t="s">
        <v>1101</v>
      </c>
      <c r="I136" s="290" t="s">
        <v>1063</v>
      </c>
      <c r="J136" s="290">
        <v>50</v>
      </c>
      <c r="K136" s="338"/>
    </row>
    <row r="137" s="1" customFormat="1" ht="15" customHeight="1">
      <c r="B137" s="335"/>
      <c r="C137" s="290" t="s">
        <v>1089</v>
      </c>
      <c r="D137" s="290"/>
      <c r="E137" s="290"/>
      <c r="F137" s="313" t="s">
        <v>1067</v>
      </c>
      <c r="G137" s="290"/>
      <c r="H137" s="290" t="s">
        <v>1114</v>
      </c>
      <c r="I137" s="290" t="s">
        <v>1063</v>
      </c>
      <c r="J137" s="290">
        <v>255</v>
      </c>
      <c r="K137" s="338"/>
    </row>
    <row r="138" s="1" customFormat="1" ht="15" customHeight="1">
      <c r="B138" s="335"/>
      <c r="C138" s="290" t="s">
        <v>1091</v>
      </c>
      <c r="D138" s="290"/>
      <c r="E138" s="290"/>
      <c r="F138" s="313" t="s">
        <v>1061</v>
      </c>
      <c r="G138" s="290"/>
      <c r="H138" s="290" t="s">
        <v>1115</v>
      </c>
      <c r="I138" s="290" t="s">
        <v>1093</v>
      </c>
      <c r="J138" s="290"/>
      <c r="K138" s="338"/>
    </row>
    <row r="139" s="1" customFormat="1" ht="15" customHeight="1">
      <c r="B139" s="335"/>
      <c r="C139" s="290" t="s">
        <v>1094</v>
      </c>
      <c r="D139" s="290"/>
      <c r="E139" s="290"/>
      <c r="F139" s="313" t="s">
        <v>1061</v>
      </c>
      <c r="G139" s="290"/>
      <c r="H139" s="290" t="s">
        <v>1116</v>
      </c>
      <c r="I139" s="290" t="s">
        <v>1096</v>
      </c>
      <c r="J139" s="290"/>
      <c r="K139" s="338"/>
    </row>
    <row r="140" s="1" customFormat="1" ht="15" customHeight="1">
      <c r="B140" s="335"/>
      <c r="C140" s="290" t="s">
        <v>1097</v>
      </c>
      <c r="D140" s="290"/>
      <c r="E140" s="290"/>
      <c r="F140" s="313" t="s">
        <v>1061</v>
      </c>
      <c r="G140" s="290"/>
      <c r="H140" s="290" t="s">
        <v>1097</v>
      </c>
      <c r="I140" s="290" t="s">
        <v>1096</v>
      </c>
      <c r="J140" s="290"/>
      <c r="K140" s="338"/>
    </row>
    <row r="141" s="1" customFormat="1" ht="15" customHeight="1">
      <c r="B141" s="335"/>
      <c r="C141" s="290" t="s">
        <v>42</v>
      </c>
      <c r="D141" s="290"/>
      <c r="E141" s="290"/>
      <c r="F141" s="313" t="s">
        <v>1061</v>
      </c>
      <c r="G141" s="290"/>
      <c r="H141" s="290" t="s">
        <v>1117</v>
      </c>
      <c r="I141" s="290" t="s">
        <v>1096</v>
      </c>
      <c r="J141" s="290"/>
      <c r="K141" s="338"/>
    </row>
    <row r="142" s="1" customFormat="1" ht="15" customHeight="1">
      <c r="B142" s="335"/>
      <c r="C142" s="290" t="s">
        <v>1118</v>
      </c>
      <c r="D142" s="290"/>
      <c r="E142" s="290"/>
      <c r="F142" s="313" t="s">
        <v>1061</v>
      </c>
      <c r="G142" s="290"/>
      <c r="H142" s="290" t="s">
        <v>1119</v>
      </c>
      <c r="I142" s="290" t="s">
        <v>1096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1120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1055</v>
      </c>
      <c r="D148" s="305"/>
      <c r="E148" s="305"/>
      <c r="F148" s="305" t="s">
        <v>1056</v>
      </c>
      <c r="G148" s="306"/>
      <c r="H148" s="305" t="s">
        <v>58</v>
      </c>
      <c r="I148" s="305" t="s">
        <v>61</v>
      </c>
      <c r="J148" s="305" t="s">
        <v>1057</v>
      </c>
      <c r="K148" s="304"/>
    </row>
    <row r="149" s="1" customFormat="1" ht="17.25" customHeight="1">
      <c r="B149" s="302"/>
      <c r="C149" s="307" t="s">
        <v>1058</v>
      </c>
      <c r="D149" s="307"/>
      <c r="E149" s="307"/>
      <c r="F149" s="308" t="s">
        <v>1059</v>
      </c>
      <c r="G149" s="309"/>
      <c r="H149" s="307"/>
      <c r="I149" s="307"/>
      <c r="J149" s="307" t="s">
        <v>1060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1064</v>
      </c>
      <c r="D151" s="290"/>
      <c r="E151" s="290"/>
      <c r="F151" s="343" t="s">
        <v>1061</v>
      </c>
      <c r="G151" s="290"/>
      <c r="H151" s="342" t="s">
        <v>1101</v>
      </c>
      <c r="I151" s="342" t="s">
        <v>1063</v>
      </c>
      <c r="J151" s="342">
        <v>120</v>
      </c>
      <c r="K151" s="338"/>
    </row>
    <row r="152" s="1" customFormat="1" ht="15" customHeight="1">
      <c r="B152" s="315"/>
      <c r="C152" s="342" t="s">
        <v>1110</v>
      </c>
      <c r="D152" s="290"/>
      <c r="E152" s="290"/>
      <c r="F152" s="343" t="s">
        <v>1061</v>
      </c>
      <c r="G152" s="290"/>
      <c r="H152" s="342" t="s">
        <v>1121</v>
      </c>
      <c r="I152" s="342" t="s">
        <v>1063</v>
      </c>
      <c r="J152" s="342" t="s">
        <v>1112</v>
      </c>
      <c r="K152" s="338"/>
    </row>
    <row r="153" s="1" customFormat="1" ht="15" customHeight="1">
      <c r="B153" s="315"/>
      <c r="C153" s="342" t="s">
        <v>1009</v>
      </c>
      <c r="D153" s="290"/>
      <c r="E153" s="290"/>
      <c r="F153" s="343" t="s">
        <v>1061</v>
      </c>
      <c r="G153" s="290"/>
      <c r="H153" s="342" t="s">
        <v>1122</v>
      </c>
      <c r="I153" s="342" t="s">
        <v>1063</v>
      </c>
      <c r="J153" s="342" t="s">
        <v>1112</v>
      </c>
      <c r="K153" s="338"/>
    </row>
    <row r="154" s="1" customFormat="1" ht="15" customHeight="1">
      <c r="B154" s="315"/>
      <c r="C154" s="342" t="s">
        <v>1066</v>
      </c>
      <c r="D154" s="290"/>
      <c r="E154" s="290"/>
      <c r="F154" s="343" t="s">
        <v>1067</v>
      </c>
      <c r="G154" s="290"/>
      <c r="H154" s="342" t="s">
        <v>1101</v>
      </c>
      <c r="I154" s="342" t="s">
        <v>1063</v>
      </c>
      <c r="J154" s="342">
        <v>50</v>
      </c>
      <c r="K154" s="338"/>
    </row>
    <row r="155" s="1" customFormat="1" ht="15" customHeight="1">
      <c r="B155" s="315"/>
      <c r="C155" s="342" t="s">
        <v>1069</v>
      </c>
      <c r="D155" s="290"/>
      <c r="E155" s="290"/>
      <c r="F155" s="343" t="s">
        <v>1061</v>
      </c>
      <c r="G155" s="290"/>
      <c r="H155" s="342" t="s">
        <v>1101</v>
      </c>
      <c r="I155" s="342" t="s">
        <v>1071</v>
      </c>
      <c r="J155" s="342"/>
      <c r="K155" s="338"/>
    </row>
    <row r="156" s="1" customFormat="1" ht="15" customHeight="1">
      <c r="B156" s="315"/>
      <c r="C156" s="342" t="s">
        <v>1080</v>
      </c>
      <c r="D156" s="290"/>
      <c r="E156" s="290"/>
      <c r="F156" s="343" t="s">
        <v>1067</v>
      </c>
      <c r="G156" s="290"/>
      <c r="H156" s="342" t="s">
        <v>1101</v>
      </c>
      <c r="I156" s="342" t="s">
        <v>1063</v>
      </c>
      <c r="J156" s="342">
        <v>50</v>
      </c>
      <c r="K156" s="338"/>
    </row>
    <row r="157" s="1" customFormat="1" ht="15" customHeight="1">
      <c r="B157" s="315"/>
      <c r="C157" s="342" t="s">
        <v>1088</v>
      </c>
      <c r="D157" s="290"/>
      <c r="E157" s="290"/>
      <c r="F157" s="343" t="s">
        <v>1067</v>
      </c>
      <c r="G157" s="290"/>
      <c r="H157" s="342" t="s">
        <v>1101</v>
      </c>
      <c r="I157" s="342" t="s">
        <v>1063</v>
      </c>
      <c r="J157" s="342">
        <v>50</v>
      </c>
      <c r="K157" s="338"/>
    </row>
    <row r="158" s="1" customFormat="1" ht="15" customHeight="1">
      <c r="B158" s="315"/>
      <c r="C158" s="342" t="s">
        <v>1086</v>
      </c>
      <c r="D158" s="290"/>
      <c r="E158" s="290"/>
      <c r="F158" s="343" t="s">
        <v>1067</v>
      </c>
      <c r="G158" s="290"/>
      <c r="H158" s="342" t="s">
        <v>1101</v>
      </c>
      <c r="I158" s="342" t="s">
        <v>1063</v>
      </c>
      <c r="J158" s="342">
        <v>50</v>
      </c>
      <c r="K158" s="338"/>
    </row>
    <row r="159" s="1" customFormat="1" ht="15" customHeight="1">
      <c r="B159" s="315"/>
      <c r="C159" s="342" t="s">
        <v>112</v>
      </c>
      <c r="D159" s="290"/>
      <c r="E159" s="290"/>
      <c r="F159" s="343" t="s">
        <v>1061</v>
      </c>
      <c r="G159" s="290"/>
      <c r="H159" s="342" t="s">
        <v>1123</v>
      </c>
      <c r="I159" s="342" t="s">
        <v>1063</v>
      </c>
      <c r="J159" s="342" t="s">
        <v>1124</v>
      </c>
      <c r="K159" s="338"/>
    </row>
    <row r="160" s="1" customFormat="1" ht="15" customHeight="1">
      <c r="B160" s="315"/>
      <c r="C160" s="342" t="s">
        <v>1125</v>
      </c>
      <c r="D160" s="290"/>
      <c r="E160" s="290"/>
      <c r="F160" s="343" t="s">
        <v>1061</v>
      </c>
      <c r="G160" s="290"/>
      <c r="H160" s="342" t="s">
        <v>1126</v>
      </c>
      <c r="I160" s="342" t="s">
        <v>1096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1127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1055</v>
      </c>
      <c r="D166" s="305"/>
      <c r="E166" s="305"/>
      <c r="F166" s="305" t="s">
        <v>1056</v>
      </c>
      <c r="G166" s="347"/>
      <c r="H166" s="348" t="s">
        <v>58</v>
      </c>
      <c r="I166" s="348" t="s">
        <v>61</v>
      </c>
      <c r="J166" s="305" t="s">
        <v>1057</v>
      </c>
      <c r="K166" s="282"/>
    </row>
    <row r="167" s="1" customFormat="1" ht="17.25" customHeight="1">
      <c r="B167" s="283"/>
      <c r="C167" s="307" t="s">
        <v>1058</v>
      </c>
      <c r="D167" s="307"/>
      <c r="E167" s="307"/>
      <c r="F167" s="308" t="s">
        <v>1059</v>
      </c>
      <c r="G167" s="349"/>
      <c r="H167" s="350"/>
      <c r="I167" s="350"/>
      <c r="J167" s="307" t="s">
        <v>1060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1064</v>
      </c>
      <c r="D169" s="290"/>
      <c r="E169" s="290"/>
      <c r="F169" s="313" t="s">
        <v>1061</v>
      </c>
      <c r="G169" s="290"/>
      <c r="H169" s="290" t="s">
        <v>1101</v>
      </c>
      <c r="I169" s="290" t="s">
        <v>1063</v>
      </c>
      <c r="J169" s="290">
        <v>120</v>
      </c>
      <c r="K169" s="338"/>
    </row>
    <row r="170" s="1" customFormat="1" ht="15" customHeight="1">
      <c r="B170" s="315"/>
      <c r="C170" s="290" t="s">
        <v>1110</v>
      </c>
      <c r="D170" s="290"/>
      <c r="E170" s="290"/>
      <c r="F170" s="313" t="s">
        <v>1061</v>
      </c>
      <c r="G170" s="290"/>
      <c r="H170" s="290" t="s">
        <v>1111</v>
      </c>
      <c r="I170" s="290" t="s">
        <v>1063</v>
      </c>
      <c r="J170" s="290" t="s">
        <v>1112</v>
      </c>
      <c r="K170" s="338"/>
    </row>
    <row r="171" s="1" customFormat="1" ht="15" customHeight="1">
      <c r="B171" s="315"/>
      <c r="C171" s="290" t="s">
        <v>1009</v>
      </c>
      <c r="D171" s="290"/>
      <c r="E171" s="290"/>
      <c r="F171" s="313" t="s">
        <v>1061</v>
      </c>
      <c r="G171" s="290"/>
      <c r="H171" s="290" t="s">
        <v>1128</v>
      </c>
      <c r="I171" s="290" t="s">
        <v>1063</v>
      </c>
      <c r="J171" s="290" t="s">
        <v>1112</v>
      </c>
      <c r="K171" s="338"/>
    </row>
    <row r="172" s="1" customFormat="1" ht="15" customHeight="1">
      <c r="B172" s="315"/>
      <c r="C172" s="290" t="s">
        <v>1066</v>
      </c>
      <c r="D172" s="290"/>
      <c r="E172" s="290"/>
      <c r="F172" s="313" t="s">
        <v>1067</v>
      </c>
      <c r="G172" s="290"/>
      <c r="H172" s="290" t="s">
        <v>1128</v>
      </c>
      <c r="I172" s="290" t="s">
        <v>1063</v>
      </c>
      <c r="J172" s="290">
        <v>50</v>
      </c>
      <c r="K172" s="338"/>
    </row>
    <row r="173" s="1" customFormat="1" ht="15" customHeight="1">
      <c r="B173" s="315"/>
      <c r="C173" s="290" t="s">
        <v>1069</v>
      </c>
      <c r="D173" s="290"/>
      <c r="E173" s="290"/>
      <c r="F173" s="313" t="s">
        <v>1061</v>
      </c>
      <c r="G173" s="290"/>
      <c r="H173" s="290" t="s">
        <v>1128</v>
      </c>
      <c r="I173" s="290" t="s">
        <v>1071</v>
      </c>
      <c r="J173" s="290"/>
      <c r="K173" s="338"/>
    </row>
    <row r="174" s="1" customFormat="1" ht="15" customHeight="1">
      <c r="B174" s="315"/>
      <c r="C174" s="290" t="s">
        <v>1080</v>
      </c>
      <c r="D174" s="290"/>
      <c r="E174" s="290"/>
      <c r="F174" s="313" t="s">
        <v>1067</v>
      </c>
      <c r="G174" s="290"/>
      <c r="H174" s="290" t="s">
        <v>1128</v>
      </c>
      <c r="I174" s="290" t="s">
        <v>1063</v>
      </c>
      <c r="J174" s="290">
        <v>50</v>
      </c>
      <c r="K174" s="338"/>
    </row>
    <row r="175" s="1" customFormat="1" ht="15" customHeight="1">
      <c r="B175" s="315"/>
      <c r="C175" s="290" t="s">
        <v>1088</v>
      </c>
      <c r="D175" s="290"/>
      <c r="E175" s="290"/>
      <c r="F175" s="313" t="s">
        <v>1067</v>
      </c>
      <c r="G175" s="290"/>
      <c r="H175" s="290" t="s">
        <v>1128</v>
      </c>
      <c r="I175" s="290" t="s">
        <v>1063</v>
      </c>
      <c r="J175" s="290">
        <v>50</v>
      </c>
      <c r="K175" s="338"/>
    </row>
    <row r="176" s="1" customFormat="1" ht="15" customHeight="1">
      <c r="B176" s="315"/>
      <c r="C176" s="290" t="s">
        <v>1086</v>
      </c>
      <c r="D176" s="290"/>
      <c r="E176" s="290"/>
      <c r="F176" s="313" t="s">
        <v>1067</v>
      </c>
      <c r="G176" s="290"/>
      <c r="H176" s="290" t="s">
        <v>1128</v>
      </c>
      <c r="I176" s="290" t="s">
        <v>1063</v>
      </c>
      <c r="J176" s="290">
        <v>50</v>
      </c>
      <c r="K176" s="338"/>
    </row>
    <row r="177" s="1" customFormat="1" ht="15" customHeight="1">
      <c r="B177" s="315"/>
      <c r="C177" s="290" t="s">
        <v>122</v>
      </c>
      <c r="D177" s="290"/>
      <c r="E177" s="290"/>
      <c r="F177" s="313" t="s">
        <v>1061</v>
      </c>
      <c r="G177" s="290"/>
      <c r="H177" s="290" t="s">
        <v>1129</v>
      </c>
      <c r="I177" s="290" t="s">
        <v>1130</v>
      </c>
      <c r="J177" s="290"/>
      <c r="K177" s="338"/>
    </row>
    <row r="178" s="1" customFormat="1" ht="15" customHeight="1">
      <c r="B178" s="315"/>
      <c r="C178" s="290" t="s">
        <v>61</v>
      </c>
      <c r="D178" s="290"/>
      <c r="E178" s="290"/>
      <c r="F178" s="313" t="s">
        <v>1061</v>
      </c>
      <c r="G178" s="290"/>
      <c r="H178" s="290" t="s">
        <v>1131</v>
      </c>
      <c r="I178" s="290" t="s">
        <v>1132</v>
      </c>
      <c r="J178" s="290">
        <v>1</v>
      </c>
      <c r="K178" s="338"/>
    </row>
    <row r="179" s="1" customFormat="1" ht="15" customHeight="1">
      <c r="B179" s="315"/>
      <c r="C179" s="290" t="s">
        <v>57</v>
      </c>
      <c r="D179" s="290"/>
      <c r="E179" s="290"/>
      <c r="F179" s="313" t="s">
        <v>1061</v>
      </c>
      <c r="G179" s="290"/>
      <c r="H179" s="290" t="s">
        <v>1133</v>
      </c>
      <c r="I179" s="290" t="s">
        <v>1063</v>
      </c>
      <c r="J179" s="290">
        <v>20</v>
      </c>
      <c r="K179" s="338"/>
    </row>
    <row r="180" s="1" customFormat="1" ht="15" customHeight="1">
      <c r="B180" s="315"/>
      <c r="C180" s="290" t="s">
        <v>58</v>
      </c>
      <c r="D180" s="290"/>
      <c r="E180" s="290"/>
      <c r="F180" s="313" t="s">
        <v>1061</v>
      </c>
      <c r="G180" s="290"/>
      <c r="H180" s="290" t="s">
        <v>1134</v>
      </c>
      <c r="I180" s="290" t="s">
        <v>1063</v>
      </c>
      <c r="J180" s="290">
        <v>255</v>
      </c>
      <c r="K180" s="338"/>
    </row>
    <row r="181" s="1" customFormat="1" ht="15" customHeight="1">
      <c r="B181" s="315"/>
      <c r="C181" s="290" t="s">
        <v>123</v>
      </c>
      <c r="D181" s="290"/>
      <c r="E181" s="290"/>
      <c r="F181" s="313" t="s">
        <v>1061</v>
      </c>
      <c r="G181" s="290"/>
      <c r="H181" s="290" t="s">
        <v>1025</v>
      </c>
      <c r="I181" s="290" t="s">
        <v>1063</v>
      </c>
      <c r="J181" s="290">
        <v>10</v>
      </c>
      <c r="K181" s="338"/>
    </row>
    <row r="182" s="1" customFormat="1" ht="15" customHeight="1">
      <c r="B182" s="315"/>
      <c r="C182" s="290" t="s">
        <v>124</v>
      </c>
      <c r="D182" s="290"/>
      <c r="E182" s="290"/>
      <c r="F182" s="313" t="s">
        <v>1061</v>
      </c>
      <c r="G182" s="290"/>
      <c r="H182" s="290" t="s">
        <v>1135</v>
      </c>
      <c r="I182" s="290" t="s">
        <v>1096</v>
      </c>
      <c r="J182" s="290"/>
      <c r="K182" s="338"/>
    </row>
    <row r="183" s="1" customFormat="1" ht="15" customHeight="1">
      <c r="B183" s="315"/>
      <c r="C183" s="290" t="s">
        <v>1136</v>
      </c>
      <c r="D183" s="290"/>
      <c r="E183" s="290"/>
      <c r="F183" s="313" t="s">
        <v>1061</v>
      </c>
      <c r="G183" s="290"/>
      <c r="H183" s="290" t="s">
        <v>1137</v>
      </c>
      <c r="I183" s="290" t="s">
        <v>1096</v>
      </c>
      <c r="J183" s="290"/>
      <c r="K183" s="338"/>
    </row>
    <row r="184" s="1" customFormat="1" ht="15" customHeight="1">
      <c r="B184" s="315"/>
      <c r="C184" s="290" t="s">
        <v>1125</v>
      </c>
      <c r="D184" s="290"/>
      <c r="E184" s="290"/>
      <c r="F184" s="313" t="s">
        <v>1061</v>
      </c>
      <c r="G184" s="290"/>
      <c r="H184" s="290" t="s">
        <v>1138</v>
      </c>
      <c r="I184" s="290" t="s">
        <v>1096</v>
      </c>
      <c r="J184" s="290"/>
      <c r="K184" s="338"/>
    </row>
    <row r="185" s="1" customFormat="1" ht="15" customHeight="1">
      <c r="B185" s="315"/>
      <c r="C185" s="290" t="s">
        <v>126</v>
      </c>
      <c r="D185" s="290"/>
      <c r="E185" s="290"/>
      <c r="F185" s="313" t="s">
        <v>1067</v>
      </c>
      <c r="G185" s="290"/>
      <c r="H185" s="290" t="s">
        <v>1139</v>
      </c>
      <c r="I185" s="290" t="s">
        <v>1063</v>
      </c>
      <c r="J185" s="290">
        <v>50</v>
      </c>
      <c r="K185" s="338"/>
    </row>
    <row r="186" s="1" customFormat="1" ht="15" customHeight="1">
      <c r="B186" s="315"/>
      <c r="C186" s="290" t="s">
        <v>1140</v>
      </c>
      <c r="D186" s="290"/>
      <c r="E186" s="290"/>
      <c r="F186" s="313" t="s">
        <v>1067</v>
      </c>
      <c r="G186" s="290"/>
      <c r="H186" s="290" t="s">
        <v>1141</v>
      </c>
      <c r="I186" s="290" t="s">
        <v>1142</v>
      </c>
      <c r="J186" s="290"/>
      <c r="K186" s="338"/>
    </row>
    <row r="187" s="1" customFormat="1" ht="15" customHeight="1">
      <c r="B187" s="315"/>
      <c r="C187" s="290" t="s">
        <v>1143</v>
      </c>
      <c r="D187" s="290"/>
      <c r="E187" s="290"/>
      <c r="F187" s="313" t="s">
        <v>1067</v>
      </c>
      <c r="G187" s="290"/>
      <c r="H187" s="290" t="s">
        <v>1144</v>
      </c>
      <c r="I187" s="290" t="s">
        <v>1142</v>
      </c>
      <c r="J187" s="290"/>
      <c r="K187" s="338"/>
    </row>
    <row r="188" s="1" customFormat="1" ht="15" customHeight="1">
      <c r="B188" s="315"/>
      <c r="C188" s="290" t="s">
        <v>1145</v>
      </c>
      <c r="D188" s="290"/>
      <c r="E188" s="290"/>
      <c r="F188" s="313" t="s">
        <v>1067</v>
      </c>
      <c r="G188" s="290"/>
      <c r="H188" s="290" t="s">
        <v>1146</v>
      </c>
      <c r="I188" s="290" t="s">
        <v>1142</v>
      </c>
      <c r="J188" s="290"/>
      <c r="K188" s="338"/>
    </row>
    <row r="189" s="1" customFormat="1" ht="15" customHeight="1">
      <c r="B189" s="315"/>
      <c r="C189" s="351" t="s">
        <v>1147</v>
      </c>
      <c r="D189" s="290"/>
      <c r="E189" s="290"/>
      <c r="F189" s="313" t="s">
        <v>1067</v>
      </c>
      <c r="G189" s="290"/>
      <c r="H189" s="290" t="s">
        <v>1148</v>
      </c>
      <c r="I189" s="290" t="s">
        <v>1149</v>
      </c>
      <c r="J189" s="352" t="s">
        <v>1150</v>
      </c>
      <c r="K189" s="338"/>
    </row>
    <row r="190" s="17" customFormat="1" ht="15" customHeight="1">
      <c r="B190" s="353"/>
      <c r="C190" s="354" t="s">
        <v>1151</v>
      </c>
      <c r="D190" s="355"/>
      <c r="E190" s="355"/>
      <c r="F190" s="356" t="s">
        <v>1067</v>
      </c>
      <c r="G190" s="355"/>
      <c r="H190" s="355" t="s">
        <v>1152</v>
      </c>
      <c r="I190" s="355" t="s">
        <v>1149</v>
      </c>
      <c r="J190" s="357" t="s">
        <v>1150</v>
      </c>
      <c r="K190" s="358"/>
    </row>
    <row r="191" s="1" customFormat="1" ht="15" customHeight="1">
      <c r="B191" s="315"/>
      <c r="C191" s="351" t="s">
        <v>46</v>
      </c>
      <c r="D191" s="290"/>
      <c r="E191" s="290"/>
      <c r="F191" s="313" t="s">
        <v>1061</v>
      </c>
      <c r="G191" s="290"/>
      <c r="H191" s="287" t="s">
        <v>1153</v>
      </c>
      <c r="I191" s="290" t="s">
        <v>1154</v>
      </c>
      <c r="J191" s="290"/>
      <c r="K191" s="338"/>
    </row>
    <row r="192" s="1" customFormat="1" ht="15" customHeight="1">
      <c r="B192" s="315"/>
      <c r="C192" s="351" t="s">
        <v>1155</v>
      </c>
      <c r="D192" s="290"/>
      <c r="E192" s="290"/>
      <c r="F192" s="313" t="s">
        <v>1061</v>
      </c>
      <c r="G192" s="290"/>
      <c r="H192" s="290" t="s">
        <v>1156</v>
      </c>
      <c r="I192" s="290" t="s">
        <v>1096</v>
      </c>
      <c r="J192" s="290"/>
      <c r="K192" s="338"/>
    </row>
    <row r="193" s="1" customFormat="1" ht="15" customHeight="1">
      <c r="B193" s="315"/>
      <c r="C193" s="351" t="s">
        <v>1157</v>
      </c>
      <c r="D193" s="290"/>
      <c r="E193" s="290"/>
      <c r="F193" s="313" t="s">
        <v>1061</v>
      </c>
      <c r="G193" s="290"/>
      <c r="H193" s="290" t="s">
        <v>1158</v>
      </c>
      <c r="I193" s="290" t="s">
        <v>1096</v>
      </c>
      <c r="J193" s="290"/>
      <c r="K193" s="338"/>
    </row>
    <row r="194" s="1" customFormat="1" ht="15" customHeight="1">
      <c r="B194" s="315"/>
      <c r="C194" s="351" t="s">
        <v>1159</v>
      </c>
      <c r="D194" s="290"/>
      <c r="E194" s="290"/>
      <c r="F194" s="313" t="s">
        <v>1067</v>
      </c>
      <c r="G194" s="290"/>
      <c r="H194" s="290" t="s">
        <v>1160</v>
      </c>
      <c r="I194" s="290" t="s">
        <v>1096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1161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1162</v>
      </c>
      <c r="D201" s="360"/>
      <c r="E201" s="360"/>
      <c r="F201" s="360" t="s">
        <v>1163</v>
      </c>
      <c r="G201" s="361"/>
      <c r="H201" s="360" t="s">
        <v>1164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1154</v>
      </c>
      <c r="D203" s="290"/>
      <c r="E203" s="290"/>
      <c r="F203" s="313" t="s">
        <v>47</v>
      </c>
      <c r="G203" s="290"/>
      <c r="H203" s="290" t="s">
        <v>1165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48</v>
      </c>
      <c r="G204" s="290"/>
      <c r="H204" s="290" t="s">
        <v>1166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51</v>
      </c>
      <c r="G205" s="290"/>
      <c r="H205" s="290" t="s">
        <v>1167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49</v>
      </c>
      <c r="G206" s="290"/>
      <c r="H206" s="290" t="s">
        <v>1168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50</v>
      </c>
      <c r="G207" s="290"/>
      <c r="H207" s="290" t="s">
        <v>1169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1108</v>
      </c>
      <c r="D209" s="290"/>
      <c r="E209" s="290"/>
      <c r="F209" s="313" t="s">
        <v>83</v>
      </c>
      <c r="G209" s="290"/>
      <c r="H209" s="290" t="s">
        <v>1170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1004</v>
      </c>
      <c r="G210" s="290"/>
      <c r="H210" s="290" t="s">
        <v>1005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1002</v>
      </c>
      <c r="G211" s="290"/>
      <c r="H211" s="290" t="s">
        <v>1171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105</v>
      </c>
      <c r="G212" s="351"/>
      <c r="H212" s="342" t="s">
        <v>1006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1007</v>
      </c>
      <c r="G213" s="351"/>
      <c r="H213" s="342" t="s">
        <v>1172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1132</v>
      </c>
      <c r="D215" s="290"/>
      <c r="E215" s="290"/>
      <c r="F215" s="313">
        <v>1</v>
      </c>
      <c r="G215" s="351"/>
      <c r="H215" s="342" t="s">
        <v>1173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1174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1175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1176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108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VN Machová, odstranění nánosů a oprava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29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ROUND((SUM(BE85:BE252)),  2)</f>
        <v>0</v>
      </c>
      <c r="G33" s="40"/>
      <c r="H33" s="40"/>
      <c r="I33" s="150">
        <v>0.20999999999999999</v>
      </c>
      <c r="J33" s="149">
        <f>ROUND(((SUM(BE85:BE252))*I33),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ROUND((SUM(BF85:BF252)),  2)</f>
        <v>0</v>
      </c>
      <c r="G34" s="40"/>
      <c r="H34" s="40"/>
      <c r="I34" s="150">
        <v>0.12</v>
      </c>
      <c r="J34" s="149">
        <f>ROUND(((SUM(BF85:BF252))*I34),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ROUND((SUM(BG85:BG252)),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ROUND((SUM(BH85:BH252)),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ROUND((SUM(BI85:BI252)),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VN Machová, odstranění nánosů a oprava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Oprava hráze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VN Machová</v>
      </c>
      <c r="G52" s="42"/>
      <c r="H52" s="42"/>
      <c r="I52" s="34" t="s">
        <v>23</v>
      </c>
      <c r="J52" s="74" t="str">
        <f>IF(J12="","",J12)</f>
        <v>12. 11. 2024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Moravy, s.p.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Tomáš Pecival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116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117</v>
      </c>
      <c r="E62" s="176"/>
      <c r="F62" s="176"/>
      <c r="G62" s="176"/>
      <c r="H62" s="176"/>
      <c r="I62" s="176"/>
      <c r="J62" s="177">
        <f>J176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118</v>
      </c>
      <c r="E63" s="176"/>
      <c r="F63" s="176"/>
      <c r="G63" s="176"/>
      <c r="H63" s="176"/>
      <c r="I63" s="176"/>
      <c r="J63" s="177">
        <f>J212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119</v>
      </c>
      <c r="E64" s="176"/>
      <c r="F64" s="176"/>
      <c r="G64" s="176"/>
      <c r="H64" s="176"/>
      <c r="I64" s="176"/>
      <c r="J64" s="177">
        <f>J226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120</v>
      </c>
      <c r="E65" s="176"/>
      <c r="F65" s="176"/>
      <c r="G65" s="176"/>
      <c r="H65" s="176"/>
      <c r="I65" s="176"/>
      <c r="J65" s="177">
        <f>J249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VN Machová, odstranění nánosů a oprava nádrže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01 - Oprava hráze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VN Machová</v>
      </c>
      <c r="G79" s="42"/>
      <c r="H79" s="42"/>
      <c r="I79" s="34" t="s">
        <v>23</v>
      </c>
      <c r="J79" s="74" t="str">
        <f>IF(J12="","",J12)</f>
        <v>12. 11. 2024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Povodí Moravy, s.p.</v>
      </c>
      <c r="G81" s="42"/>
      <c r="H81" s="42"/>
      <c r="I81" s="34" t="s">
        <v>33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31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Ing. Tomáš Pecival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122</v>
      </c>
      <c r="D84" s="182" t="s">
        <v>61</v>
      </c>
      <c r="E84" s="182" t="s">
        <v>57</v>
      </c>
      <c r="F84" s="182" t="s">
        <v>58</v>
      </c>
      <c r="G84" s="182" t="s">
        <v>123</v>
      </c>
      <c r="H84" s="182" t="s">
        <v>124</v>
      </c>
      <c r="I84" s="182" t="s">
        <v>125</v>
      </c>
      <c r="J84" s="182" t="s">
        <v>113</v>
      </c>
      <c r="K84" s="183" t="s">
        <v>126</v>
      </c>
      <c r="L84" s="184"/>
      <c r="M84" s="94" t="s">
        <v>19</v>
      </c>
      <c r="N84" s="95" t="s">
        <v>46</v>
      </c>
      <c r="O84" s="95" t="s">
        <v>127</v>
      </c>
      <c r="P84" s="95" t="s">
        <v>128</v>
      </c>
      <c r="Q84" s="95" t="s">
        <v>129</v>
      </c>
      <c r="R84" s="95" t="s">
        <v>130</v>
      </c>
      <c r="S84" s="95" t="s">
        <v>131</v>
      </c>
      <c r="T84" s="96" t="s">
        <v>132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133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1022.181157</v>
      </c>
      <c r="S85" s="98"/>
      <c r="T85" s="188">
        <f>T86</f>
        <v>295.37020000000001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75</v>
      </c>
      <c r="AU85" s="19" t="s">
        <v>114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75</v>
      </c>
      <c r="E86" s="193" t="s">
        <v>134</v>
      </c>
      <c r="F86" s="193" t="s">
        <v>135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P87+P176+P212+P226+P249</f>
        <v>0</v>
      </c>
      <c r="Q86" s="198"/>
      <c r="R86" s="199">
        <f>R87+R176+R212+R226+R249</f>
        <v>1022.181157</v>
      </c>
      <c r="S86" s="198"/>
      <c r="T86" s="200">
        <f>T87+T176+T212+T226+T249</f>
        <v>295.37020000000001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84</v>
      </c>
      <c r="AT86" s="202" t="s">
        <v>75</v>
      </c>
      <c r="AU86" s="202" t="s">
        <v>76</v>
      </c>
      <c r="AY86" s="201" t="s">
        <v>136</v>
      </c>
      <c r="BK86" s="203">
        <f>BK87+BK176+BK212+BK226+BK249</f>
        <v>0</v>
      </c>
    </row>
    <row r="87" s="12" customFormat="1" ht="22.8" customHeight="1">
      <c r="A87" s="12"/>
      <c r="B87" s="190"/>
      <c r="C87" s="191"/>
      <c r="D87" s="192" t="s">
        <v>75</v>
      </c>
      <c r="E87" s="204" t="s">
        <v>84</v>
      </c>
      <c r="F87" s="204" t="s">
        <v>137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SUM(P88:P175)</f>
        <v>0</v>
      </c>
      <c r="Q87" s="198"/>
      <c r="R87" s="199">
        <f>SUM(R88:R175)</f>
        <v>0.017445000000000002</v>
      </c>
      <c r="S87" s="198"/>
      <c r="T87" s="200">
        <f>SUM(T88:T175)</f>
        <v>295.37020000000001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84</v>
      </c>
      <c r="AT87" s="202" t="s">
        <v>75</v>
      </c>
      <c r="AU87" s="202" t="s">
        <v>84</v>
      </c>
      <c r="AY87" s="201" t="s">
        <v>136</v>
      </c>
      <c r="BK87" s="203">
        <f>SUM(BK88:BK175)</f>
        <v>0</v>
      </c>
    </row>
    <row r="88" s="2" customFormat="1" ht="16.5" customHeight="1">
      <c r="A88" s="40"/>
      <c r="B88" s="41"/>
      <c r="C88" s="206" t="s">
        <v>84</v>
      </c>
      <c r="D88" s="206" t="s">
        <v>138</v>
      </c>
      <c r="E88" s="207" t="s">
        <v>139</v>
      </c>
      <c r="F88" s="208" t="s">
        <v>140</v>
      </c>
      <c r="G88" s="209" t="s">
        <v>141</v>
      </c>
      <c r="H88" s="210">
        <v>1148</v>
      </c>
      <c r="I88" s="211"/>
      <c r="J88" s="212">
        <f>ROUND(I88*H88,2)</f>
        <v>0</v>
      </c>
      <c r="K88" s="208" t="s">
        <v>142</v>
      </c>
      <c r="L88" s="46"/>
      <c r="M88" s="213" t="s">
        <v>19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143</v>
      </c>
      <c r="AT88" s="217" t="s">
        <v>138</v>
      </c>
      <c r="AU88" s="217" t="s">
        <v>86</v>
      </c>
      <c r="AY88" s="19" t="s">
        <v>136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84</v>
      </c>
      <c r="BK88" s="218">
        <f>ROUND(I88*H88,2)</f>
        <v>0</v>
      </c>
      <c r="BL88" s="19" t="s">
        <v>143</v>
      </c>
      <c r="BM88" s="217" t="s">
        <v>144</v>
      </c>
    </row>
    <row r="89" s="2" customFormat="1">
      <c r="A89" s="40"/>
      <c r="B89" s="41"/>
      <c r="C89" s="42"/>
      <c r="D89" s="219" t="s">
        <v>145</v>
      </c>
      <c r="E89" s="42"/>
      <c r="F89" s="220" t="s">
        <v>146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145</v>
      </c>
      <c r="AU89" s="19" t="s">
        <v>86</v>
      </c>
    </row>
    <row r="90" s="2" customFormat="1">
      <c r="A90" s="40"/>
      <c r="B90" s="41"/>
      <c r="C90" s="42"/>
      <c r="D90" s="224" t="s">
        <v>147</v>
      </c>
      <c r="E90" s="42"/>
      <c r="F90" s="225" t="s">
        <v>148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147</v>
      </c>
      <c r="AU90" s="19" t="s">
        <v>86</v>
      </c>
    </row>
    <row r="91" s="2" customFormat="1">
      <c r="A91" s="40"/>
      <c r="B91" s="41"/>
      <c r="C91" s="42"/>
      <c r="D91" s="219" t="s">
        <v>149</v>
      </c>
      <c r="E91" s="42"/>
      <c r="F91" s="226" t="s">
        <v>150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149</v>
      </c>
      <c r="AU91" s="19" t="s">
        <v>86</v>
      </c>
    </row>
    <row r="92" s="13" customFormat="1">
      <c r="A92" s="13"/>
      <c r="B92" s="227"/>
      <c r="C92" s="228"/>
      <c r="D92" s="219" t="s">
        <v>151</v>
      </c>
      <c r="E92" s="229" t="s">
        <v>19</v>
      </c>
      <c r="F92" s="230" t="s">
        <v>152</v>
      </c>
      <c r="G92" s="228"/>
      <c r="H92" s="231">
        <v>1148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151</v>
      </c>
      <c r="AU92" s="237" t="s">
        <v>86</v>
      </c>
      <c r="AV92" s="13" t="s">
        <v>86</v>
      </c>
      <c r="AW92" s="13" t="s">
        <v>35</v>
      </c>
      <c r="AX92" s="13" t="s">
        <v>84</v>
      </c>
      <c r="AY92" s="237" t="s">
        <v>136</v>
      </c>
    </row>
    <row r="93" s="2" customFormat="1" ht="16.5" customHeight="1">
      <c r="A93" s="40"/>
      <c r="B93" s="41"/>
      <c r="C93" s="206" t="s">
        <v>86</v>
      </c>
      <c r="D93" s="206" t="s">
        <v>138</v>
      </c>
      <c r="E93" s="207" t="s">
        <v>153</v>
      </c>
      <c r="F93" s="208" t="s">
        <v>154</v>
      </c>
      <c r="G93" s="209" t="s">
        <v>155</v>
      </c>
      <c r="H93" s="210">
        <v>155.458</v>
      </c>
      <c r="I93" s="211"/>
      <c r="J93" s="212">
        <f>ROUND(I93*H93,2)</f>
        <v>0</v>
      </c>
      <c r="K93" s="208" t="s">
        <v>142</v>
      </c>
      <c r="L93" s="46"/>
      <c r="M93" s="213" t="s">
        <v>19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1.8999999999999999</v>
      </c>
      <c r="T93" s="216">
        <f>S93*H93</f>
        <v>295.37020000000001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143</v>
      </c>
      <c r="AT93" s="217" t="s">
        <v>138</v>
      </c>
      <c r="AU93" s="217" t="s">
        <v>86</v>
      </c>
      <c r="AY93" s="19" t="s">
        <v>136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143</v>
      </c>
      <c r="BM93" s="217" t="s">
        <v>156</v>
      </c>
    </row>
    <row r="94" s="2" customFormat="1">
      <c r="A94" s="40"/>
      <c r="B94" s="41"/>
      <c r="C94" s="42"/>
      <c r="D94" s="219" t="s">
        <v>145</v>
      </c>
      <c r="E94" s="42"/>
      <c r="F94" s="220" t="s">
        <v>157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145</v>
      </c>
      <c r="AU94" s="19" t="s">
        <v>86</v>
      </c>
    </row>
    <row r="95" s="2" customFormat="1">
      <c r="A95" s="40"/>
      <c r="B95" s="41"/>
      <c r="C95" s="42"/>
      <c r="D95" s="224" t="s">
        <v>147</v>
      </c>
      <c r="E95" s="42"/>
      <c r="F95" s="225" t="s">
        <v>158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147</v>
      </c>
      <c r="AU95" s="19" t="s">
        <v>86</v>
      </c>
    </row>
    <row r="96" s="13" customFormat="1">
      <c r="A96" s="13"/>
      <c r="B96" s="227"/>
      <c r="C96" s="228"/>
      <c r="D96" s="219" t="s">
        <v>151</v>
      </c>
      <c r="E96" s="229" t="s">
        <v>19</v>
      </c>
      <c r="F96" s="230" t="s">
        <v>159</v>
      </c>
      <c r="G96" s="228"/>
      <c r="H96" s="231">
        <v>155.458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151</v>
      </c>
      <c r="AU96" s="237" t="s">
        <v>86</v>
      </c>
      <c r="AV96" s="13" t="s">
        <v>86</v>
      </c>
      <c r="AW96" s="13" t="s">
        <v>35</v>
      </c>
      <c r="AX96" s="13" t="s">
        <v>84</v>
      </c>
      <c r="AY96" s="237" t="s">
        <v>136</v>
      </c>
    </row>
    <row r="97" s="2" customFormat="1" ht="16.5" customHeight="1">
      <c r="A97" s="40"/>
      <c r="B97" s="41"/>
      <c r="C97" s="206" t="s">
        <v>160</v>
      </c>
      <c r="D97" s="206" t="s">
        <v>138</v>
      </c>
      <c r="E97" s="207" t="s">
        <v>161</v>
      </c>
      <c r="F97" s="208" t="s">
        <v>162</v>
      </c>
      <c r="G97" s="209" t="s">
        <v>155</v>
      </c>
      <c r="H97" s="210">
        <v>155.458</v>
      </c>
      <c r="I97" s="211"/>
      <c r="J97" s="212">
        <f>ROUND(I97*H97,2)</f>
        <v>0</v>
      </c>
      <c r="K97" s="208" t="s">
        <v>142</v>
      </c>
      <c r="L97" s="46"/>
      <c r="M97" s="213" t="s">
        <v>19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143</v>
      </c>
      <c r="AT97" s="217" t="s">
        <v>138</v>
      </c>
      <c r="AU97" s="217" t="s">
        <v>86</v>
      </c>
      <c r="AY97" s="19" t="s">
        <v>136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143</v>
      </c>
      <c r="BM97" s="217" t="s">
        <v>163</v>
      </c>
    </row>
    <row r="98" s="2" customFormat="1">
      <c r="A98" s="40"/>
      <c r="B98" s="41"/>
      <c r="C98" s="42"/>
      <c r="D98" s="219" t="s">
        <v>145</v>
      </c>
      <c r="E98" s="42"/>
      <c r="F98" s="220" t="s">
        <v>164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145</v>
      </c>
      <c r="AU98" s="19" t="s">
        <v>86</v>
      </c>
    </row>
    <row r="99" s="2" customFormat="1">
      <c r="A99" s="40"/>
      <c r="B99" s="41"/>
      <c r="C99" s="42"/>
      <c r="D99" s="224" t="s">
        <v>147</v>
      </c>
      <c r="E99" s="42"/>
      <c r="F99" s="225" t="s">
        <v>165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147</v>
      </c>
      <c r="AU99" s="19" t="s">
        <v>86</v>
      </c>
    </row>
    <row r="100" s="2" customFormat="1" ht="16.5" customHeight="1">
      <c r="A100" s="40"/>
      <c r="B100" s="41"/>
      <c r="C100" s="206" t="s">
        <v>143</v>
      </c>
      <c r="D100" s="206" t="s">
        <v>138</v>
      </c>
      <c r="E100" s="207" t="s">
        <v>166</v>
      </c>
      <c r="F100" s="208" t="s">
        <v>167</v>
      </c>
      <c r="G100" s="209" t="s">
        <v>155</v>
      </c>
      <c r="H100" s="210">
        <v>100</v>
      </c>
      <c r="I100" s="211"/>
      <c r="J100" s="212">
        <f>ROUND(I100*H100,2)</f>
        <v>0</v>
      </c>
      <c r="K100" s="208" t="s">
        <v>142</v>
      </c>
      <c r="L100" s="46"/>
      <c r="M100" s="213" t="s">
        <v>19</v>
      </c>
      <c r="N100" s="214" t="s">
        <v>47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143</v>
      </c>
      <c r="AT100" s="217" t="s">
        <v>138</v>
      </c>
      <c r="AU100" s="217" t="s">
        <v>86</v>
      </c>
      <c r="AY100" s="19" t="s">
        <v>136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84</v>
      </c>
      <c r="BK100" s="218">
        <f>ROUND(I100*H100,2)</f>
        <v>0</v>
      </c>
      <c r="BL100" s="19" t="s">
        <v>143</v>
      </c>
      <c r="BM100" s="217" t="s">
        <v>168</v>
      </c>
    </row>
    <row r="101" s="2" customFormat="1">
      <c r="A101" s="40"/>
      <c r="B101" s="41"/>
      <c r="C101" s="42"/>
      <c r="D101" s="219" t="s">
        <v>145</v>
      </c>
      <c r="E101" s="42"/>
      <c r="F101" s="220" t="s">
        <v>169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145</v>
      </c>
      <c r="AU101" s="19" t="s">
        <v>86</v>
      </c>
    </row>
    <row r="102" s="2" customFormat="1">
      <c r="A102" s="40"/>
      <c r="B102" s="41"/>
      <c r="C102" s="42"/>
      <c r="D102" s="224" t="s">
        <v>147</v>
      </c>
      <c r="E102" s="42"/>
      <c r="F102" s="225" t="s">
        <v>170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147</v>
      </c>
      <c r="AU102" s="19" t="s">
        <v>86</v>
      </c>
    </row>
    <row r="103" s="2" customFormat="1" ht="16.5" customHeight="1">
      <c r="A103" s="40"/>
      <c r="B103" s="41"/>
      <c r="C103" s="206" t="s">
        <v>171</v>
      </c>
      <c r="D103" s="206" t="s">
        <v>138</v>
      </c>
      <c r="E103" s="207" t="s">
        <v>172</v>
      </c>
      <c r="F103" s="208" t="s">
        <v>173</v>
      </c>
      <c r="G103" s="209" t="s">
        <v>141</v>
      </c>
      <c r="H103" s="210">
        <v>2296</v>
      </c>
      <c r="I103" s="211"/>
      <c r="J103" s="212">
        <f>ROUND(I103*H103,2)</f>
        <v>0</v>
      </c>
      <c r="K103" s="208" t="s">
        <v>142</v>
      </c>
      <c r="L103" s="46"/>
      <c r="M103" s="213" t="s">
        <v>19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143</v>
      </c>
      <c r="AT103" s="217" t="s">
        <v>138</v>
      </c>
      <c r="AU103" s="217" t="s">
        <v>86</v>
      </c>
      <c r="AY103" s="19" t="s">
        <v>136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84</v>
      </c>
      <c r="BK103" s="218">
        <f>ROUND(I103*H103,2)</f>
        <v>0</v>
      </c>
      <c r="BL103" s="19" t="s">
        <v>143</v>
      </c>
      <c r="BM103" s="217" t="s">
        <v>174</v>
      </c>
    </row>
    <row r="104" s="2" customFormat="1">
      <c r="A104" s="40"/>
      <c r="B104" s="41"/>
      <c r="C104" s="42"/>
      <c r="D104" s="219" t="s">
        <v>145</v>
      </c>
      <c r="E104" s="42"/>
      <c r="F104" s="220" t="s">
        <v>175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145</v>
      </c>
      <c r="AU104" s="19" t="s">
        <v>86</v>
      </c>
    </row>
    <row r="105" s="2" customFormat="1">
      <c r="A105" s="40"/>
      <c r="B105" s="41"/>
      <c r="C105" s="42"/>
      <c r="D105" s="224" t="s">
        <v>147</v>
      </c>
      <c r="E105" s="42"/>
      <c r="F105" s="225" t="s">
        <v>176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147</v>
      </c>
      <c r="AU105" s="19" t="s">
        <v>86</v>
      </c>
    </row>
    <row r="106" s="2" customFormat="1">
      <c r="A106" s="40"/>
      <c r="B106" s="41"/>
      <c r="C106" s="42"/>
      <c r="D106" s="219" t="s">
        <v>149</v>
      </c>
      <c r="E106" s="42"/>
      <c r="F106" s="226" t="s">
        <v>177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149</v>
      </c>
      <c r="AU106" s="19" t="s">
        <v>86</v>
      </c>
    </row>
    <row r="107" s="13" customFormat="1">
      <c r="A107" s="13"/>
      <c r="B107" s="227"/>
      <c r="C107" s="228"/>
      <c r="D107" s="219" t="s">
        <v>151</v>
      </c>
      <c r="E107" s="229" t="s">
        <v>19</v>
      </c>
      <c r="F107" s="230" t="s">
        <v>152</v>
      </c>
      <c r="G107" s="228"/>
      <c r="H107" s="231">
        <v>1148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151</v>
      </c>
      <c r="AU107" s="237" t="s">
        <v>86</v>
      </c>
      <c r="AV107" s="13" t="s">
        <v>86</v>
      </c>
      <c r="AW107" s="13" t="s">
        <v>35</v>
      </c>
      <c r="AX107" s="13" t="s">
        <v>84</v>
      </c>
      <c r="AY107" s="237" t="s">
        <v>136</v>
      </c>
    </row>
    <row r="108" s="13" customFormat="1">
      <c r="A108" s="13"/>
      <c r="B108" s="227"/>
      <c r="C108" s="228"/>
      <c r="D108" s="219" t="s">
        <v>151</v>
      </c>
      <c r="E108" s="228"/>
      <c r="F108" s="230" t="s">
        <v>178</v>
      </c>
      <c r="G108" s="228"/>
      <c r="H108" s="231">
        <v>2296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151</v>
      </c>
      <c r="AU108" s="237" t="s">
        <v>86</v>
      </c>
      <c r="AV108" s="13" t="s">
        <v>86</v>
      </c>
      <c r="AW108" s="13" t="s">
        <v>4</v>
      </c>
      <c r="AX108" s="13" t="s">
        <v>84</v>
      </c>
      <c r="AY108" s="237" t="s">
        <v>136</v>
      </c>
    </row>
    <row r="109" s="2" customFormat="1" ht="21.75" customHeight="1">
      <c r="A109" s="40"/>
      <c r="B109" s="41"/>
      <c r="C109" s="206" t="s">
        <v>179</v>
      </c>
      <c r="D109" s="206" t="s">
        <v>138</v>
      </c>
      <c r="E109" s="207" t="s">
        <v>180</v>
      </c>
      <c r="F109" s="208" t="s">
        <v>181</v>
      </c>
      <c r="G109" s="209" t="s">
        <v>155</v>
      </c>
      <c r="H109" s="210">
        <v>484</v>
      </c>
      <c r="I109" s="211"/>
      <c r="J109" s="212">
        <f>ROUND(I109*H109,2)</f>
        <v>0</v>
      </c>
      <c r="K109" s="208" t="s">
        <v>142</v>
      </c>
      <c r="L109" s="46"/>
      <c r="M109" s="213" t="s">
        <v>19</v>
      </c>
      <c r="N109" s="214" t="s">
        <v>47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143</v>
      </c>
      <c r="AT109" s="217" t="s">
        <v>138</v>
      </c>
      <c r="AU109" s="217" t="s">
        <v>86</v>
      </c>
      <c r="AY109" s="19" t="s">
        <v>136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84</v>
      </c>
      <c r="BK109" s="218">
        <f>ROUND(I109*H109,2)</f>
        <v>0</v>
      </c>
      <c r="BL109" s="19" t="s">
        <v>143</v>
      </c>
      <c r="BM109" s="217" t="s">
        <v>182</v>
      </c>
    </row>
    <row r="110" s="2" customFormat="1">
      <c r="A110" s="40"/>
      <c r="B110" s="41"/>
      <c r="C110" s="42"/>
      <c r="D110" s="219" t="s">
        <v>145</v>
      </c>
      <c r="E110" s="42"/>
      <c r="F110" s="220" t="s">
        <v>183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145</v>
      </c>
      <c r="AU110" s="19" t="s">
        <v>86</v>
      </c>
    </row>
    <row r="111" s="2" customFormat="1">
      <c r="A111" s="40"/>
      <c r="B111" s="41"/>
      <c r="C111" s="42"/>
      <c r="D111" s="224" t="s">
        <v>147</v>
      </c>
      <c r="E111" s="42"/>
      <c r="F111" s="225" t="s">
        <v>184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147</v>
      </c>
      <c r="AU111" s="19" t="s">
        <v>86</v>
      </c>
    </row>
    <row r="112" s="14" customFormat="1">
      <c r="A112" s="14"/>
      <c r="B112" s="238"/>
      <c r="C112" s="239"/>
      <c r="D112" s="219" t="s">
        <v>151</v>
      </c>
      <c r="E112" s="240" t="s">
        <v>19</v>
      </c>
      <c r="F112" s="241" t="s">
        <v>185</v>
      </c>
      <c r="G112" s="239"/>
      <c r="H112" s="240" t="s">
        <v>19</v>
      </c>
      <c r="I112" s="242"/>
      <c r="J112" s="239"/>
      <c r="K112" s="239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151</v>
      </c>
      <c r="AU112" s="247" t="s">
        <v>86</v>
      </c>
      <c r="AV112" s="14" t="s">
        <v>84</v>
      </c>
      <c r="AW112" s="14" t="s">
        <v>35</v>
      </c>
      <c r="AX112" s="14" t="s">
        <v>76</v>
      </c>
      <c r="AY112" s="247" t="s">
        <v>136</v>
      </c>
    </row>
    <row r="113" s="13" customFormat="1">
      <c r="A113" s="13"/>
      <c r="B113" s="227"/>
      <c r="C113" s="228"/>
      <c r="D113" s="219" t="s">
        <v>151</v>
      </c>
      <c r="E113" s="229" t="s">
        <v>19</v>
      </c>
      <c r="F113" s="230" t="s">
        <v>186</v>
      </c>
      <c r="G113" s="228"/>
      <c r="H113" s="231">
        <v>150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151</v>
      </c>
      <c r="AU113" s="237" t="s">
        <v>86</v>
      </c>
      <c r="AV113" s="13" t="s">
        <v>86</v>
      </c>
      <c r="AW113" s="13" t="s">
        <v>35</v>
      </c>
      <c r="AX113" s="13" t="s">
        <v>76</v>
      </c>
      <c r="AY113" s="237" t="s">
        <v>136</v>
      </c>
    </row>
    <row r="114" s="14" customFormat="1">
      <c r="A114" s="14"/>
      <c r="B114" s="238"/>
      <c r="C114" s="239"/>
      <c r="D114" s="219" t="s">
        <v>151</v>
      </c>
      <c r="E114" s="240" t="s">
        <v>19</v>
      </c>
      <c r="F114" s="241" t="s">
        <v>187</v>
      </c>
      <c r="G114" s="239"/>
      <c r="H114" s="240" t="s">
        <v>19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151</v>
      </c>
      <c r="AU114" s="247" t="s">
        <v>86</v>
      </c>
      <c r="AV114" s="14" t="s">
        <v>84</v>
      </c>
      <c r="AW114" s="14" t="s">
        <v>35</v>
      </c>
      <c r="AX114" s="14" t="s">
        <v>76</v>
      </c>
      <c r="AY114" s="247" t="s">
        <v>136</v>
      </c>
    </row>
    <row r="115" s="13" customFormat="1">
      <c r="A115" s="13"/>
      <c r="B115" s="227"/>
      <c r="C115" s="228"/>
      <c r="D115" s="219" t="s">
        <v>151</v>
      </c>
      <c r="E115" s="229" t="s">
        <v>19</v>
      </c>
      <c r="F115" s="230" t="s">
        <v>188</v>
      </c>
      <c r="G115" s="228"/>
      <c r="H115" s="231">
        <v>334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151</v>
      </c>
      <c r="AU115" s="237" t="s">
        <v>86</v>
      </c>
      <c r="AV115" s="13" t="s">
        <v>86</v>
      </c>
      <c r="AW115" s="13" t="s">
        <v>35</v>
      </c>
      <c r="AX115" s="13" t="s">
        <v>76</v>
      </c>
      <c r="AY115" s="237" t="s">
        <v>136</v>
      </c>
    </row>
    <row r="116" s="15" customFormat="1">
      <c r="A116" s="15"/>
      <c r="B116" s="248"/>
      <c r="C116" s="249"/>
      <c r="D116" s="219" t="s">
        <v>151</v>
      </c>
      <c r="E116" s="250" t="s">
        <v>19</v>
      </c>
      <c r="F116" s="251" t="s">
        <v>189</v>
      </c>
      <c r="G116" s="249"/>
      <c r="H116" s="252">
        <v>484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8" t="s">
        <v>151</v>
      </c>
      <c r="AU116" s="258" t="s">
        <v>86</v>
      </c>
      <c r="AV116" s="15" t="s">
        <v>143</v>
      </c>
      <c r="AW116" s="15" t="s">
        <v>35</v>
      </c>
      <c r="AX116" s="15" t="s">
        <v>84</v>
      </c>
      <c r="AY116" s="258" t="s">
        <v>136</v>
      </c>
    </row>
    <row r="117" s="2" customFormat="1" ht="16.5" customHeight="1">
      <c r="A117" s="40"/>
      <c r="B117" s="41"/>
      <c r="C117" s="206" t="s">
        <v>190</v>
      </c>
      <c r="D117" s="206" t="s">
        <v>138</v>
      </c>
      <c r="E117" s="207" t="s">
        <v>191</v>
      </c>
      <c r="F117" s="208" t="s">
        <v>192</v>
      </c>
      <c r="G117" s="209" t="s">
        <v>155</v>
      </c>
      <c r="H117" s="210">
        <v>470.19999999999999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143</v>
      </c>
      <c r="AT117" s="217" t="s">
        <v>138</v>
      </c>
      <c r="AU117" s="217" t="s">
        <v>86</v>
      </c>
      <c r="AY117" s="19" t="s">
        <v>136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84</v>
      </c>
      <c r="BK117" s="218">
        <f>ROUND(I117*H117,2)</f>
        <v>0</v>
      </c>
      <c r="BL117" s="19" t="s">
        <v>143</v>
      </c>
      <c r="BM117" s="217" t="s">
        <v>193</v>
      </c>
    </row>
    <row r="118" s="2" customFormat="1">
      <c r="A118" s="40"/>
      <c r="B118" s="41"/>
      <c r="C118" s="42"/>
      <c r="D118" s="219" t="s">
        <v>145</v>
      </c>
      <c r="E118" s="42"/>
      <c r="F118" s="220" t="s">
        <v>194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145</v>
      </c>
      <c r="AU118" s="19" t="s">
        <v>86</v>
      </c>
    </row>
    <row r="119" s="2" customFormat="1">
      <c r="A119" s="40"/>
      <c r="B119" s="41"/>
      <c r="C119" s="42"/>
      <c r="D119" s="219" t="s">
        <v>149</v>
      </c>
      <c r="E119" s="42"/>
      <c r="F119" s="226" t="s">
        <v>195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149</v>
      </c>
      <c r="AU119" s="19" t="s">
        <v>86</v>
      </c>
    </row>
    <row r="120" s="14" customFormat="1">
      <c r="A120" s="14"/>
      <c r="B120" s="238"/>
      <c r="C120" s="239"/>
      <c r="D120" s="219" t="s">
        <v>151</v>
      </c>
      <c r="E120" s="240" t="s">
        <v>19</v>
      </c>
      <c r="F120" s="241" t="s">
        <v>196</v>
      </c>
      <c r="G120" s="239"/>
      <c r="H120" s="240" t="s">
        <v>19</v>
      </c>
      <c r="I120" s="242"/>
      <c r="J120" s="239"/>
      <c r="K120" s="239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151</v>
      </c>
      <c r="AU120" s="247" t="s">
        <v>86</v>
      </c>
      <c r="AV120" s="14" t="s">
        <v>84</v>
      </c>
      <c r="AW120" s="14" t="s">
        <v>35</v>
      </c>
      <c r="AX120" s="14" t="s">
        <v>76</v>
      </c>
      <c r="AY120" s="247" t="s">
        <v>136</v>
      </c>
    </row>
    <row r="121" s="13" customFormat="1">
      <c r="A121" s="13"/>
      <c r="B121" s="227"/>
      <c r="C121" s="228"/>
      <c r="D121" s="219" t="s">
        <v>151</v>
      </c>
      <c r="E121" s="229" t="s">
        <v>19</v>
      </c>
      <c r="F121" s="230" t="s">
        <v>197</v>
      </c>
      <c r="G121" s="228"/>
      <c r="H121" s="231">
        <v>180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151</v>
      </c>
      <c r="AU121" s="237" t="s">
        <v>86</v>
      </c>
      <c r="AV121" s="13" t="s">
        <v>86</v>
      </c>
      <c r="AW121" s="13" t="s">
        <v>35</v>
      </c>
      <c r="AX121" s="13" t="s">
        <v>76</v>
      </c>
      <c r="AY121" s="237" t="s">
        <v>136</v>
      </c>
    </row>
    <row r="122" s="14" customFormat="1">
      <c r="A122" s="14"/>
      <c r="B122" s="238"/>
      <c r="C122" s="239"/>
      <c r="D122" s="219" t="s">
        <v>151</v>
      </c>
      <c r="E122" s="240" t="s">
        <v>19</v>
      </c>
      <c r="F122" s="241" t="s">
        <v>187</v>
      </c>
      <c r="G122" s="239"/>
      <c r="H122" s="240" t="s">
        <v>19</v>
      </c>
      <c r="I122" s="242"/>
      <c r="J122" s="239"/>
      <c r="K122" s="239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151</v>
      </c>
      <c r="AU122" s="247" t="s">
        <v>86</v>
      </c>
      <c r="AV122" s="14" t="s">
        <v>84</v>
      </c>
      <c r="AW122" s="14" t="s">
        <v>35</v>
      </c>
      <c r="AX122" s="14" t="s">
        <v>76</v>
      </c>
      <c r="AY122" s="247" t="s">
        <v>136</v>
      </c>
    </row>
    <row r="123" s="13" customFormat="1">
      <c r="A123" s="13"/>
      <c r="B123" s="227"/>
      <c r="C123" s="228"/>
      <c r="D123" s="219" t="s">
        <v>151</v>
      </c>
      <c r="E123" s="229" t="s">
        <v>19</v>
      </c>
      <c r="F123" s="230" t="s">
        <v>198</v>
      </c>
      <c r="G123" s="228"/>
      <c r="H123" s="231">
        <v>524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151</v>
      </c>
      <c r="AU123" s="237" t="s">
        <v>86</v>
      </c>
      <c r="AV123" s="13" t="s">
        <v>86</v>
      </c>
      <c r="AW123" s="13" t="s">
        <v>35</v>
      </c>
      <c r="AX123" s="13" t="s">
        <v>76</v>
      </c>
      <c r="AY123" s="237" t="s">
        <v>136</v>
      </c>
    </row>
    <row r="124" s="14" customFormat="1">
      <c r="A124" s="14"/>
      <c r="B124" s="238"/>
      <c r="C124" s="239"/>
      <c r="D124" s="219" t="s">
        <v>151</v>
      </c>
      <c r="E124" s="240" t="s">
        <v>19</v>
      </c>
      <c r="F124" s="241" t="s">
        <v>199</v>
      </c>
      <c r="G124" s="239"/>
      <c r="H124" s="240" t="s">
        <v>19</v>
      </c>
      <c r="I124" s="242"/>
      <c r="J124" s="239"/>
      <c r="K124" s="239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151</v>
      </c>
      <c r="AU124" s="247" t="s">
        <v>86</v>
      </c>
      <c r="AV124" s="14" t="s">
        <v>84</v>
      </c>
      <c r="AW124" s="14" t="s">
        <v>35</v>
      </c>
      <c r="AX124" s="14" t="s">
        <v>76</v>
      </c>
      <c r="AY124" s="247" t="s">
        <v>136</v>
      </c>
    </row>
    <row r="125" s="13" customFormat="1">
      <c r="A125" s="13"/>
      <c r="B125" s="227"/>
      <c r="C125" s="228"/>
      <c r="D125" s="219" t="s">
        <v>151</v>
      </c>
      <c r="E125" s="229" t="s">
        <v>19</v>
      </c>
      <c r="F125" s="230" t="s">
        <v>200</v>
      </c>
      <c r="G125" s="228"/>
      <c r="H125" s="231">
        <v>-233.80000000000001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151</v>
      </c>
      <c r="AU125" s="237" t="s">
        <v>86</v>
      </c>
      <c r="AV125" s="13" t="s">
        <v>86</v>
      </c>
      <c r="AW125" s="13" t="s">
        <v>35</v>
      </c>
      <c r="AX125" s="13" t="s">
        <v>76</v>
      </c>
      <c r="AY125" s="237" t="s">
        <v>136</v>
      </c>
    </row>
    <row r="126" s="15" customFormat="1">
      <c r="A126" s="15"/>
      <c r="B126" s="248"/>
      <c r="C126" s="249"/>
      <c r="D126" s="219" t="s">
        <v>151</v>
      </c>
      <c r="E126" s="250" t="s">
        <v>19</v>
      </c>
      <c r="F126" s="251" t="s">
        <v>189</v>
      </c>
      <c r="G126" s="249"/>
      <c r="H126" s="252">
        <v>470.19999999999999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151</v>
      </c>
      <c r="AU126" s="258" t="s">
        <v>86</v>
      </c>
      <c r="AV126" s="15" t="s">
        <v>143</v>
      </c>
      <c r="AW126" s="15" t="s">
        <v>35</v>
      </c>
      <c r="AX126" s="15" t="s">
        <v>84</v>
      </c>
      <c r="AY126" s="258" t="s">
        <v>136</v>
      </c>
    </row>
    <row r="127" s="2" customFormat="1" ht="21.75" customHeight="1">
      <c r="A127" s="40"/>
      <c r="B127" s="41"/>
      <c r="C127" s="206" t="s">
        <v>201</v>
      </c>
      <c r="D127" s="206" t="s">
        <v>138</v>
      </c>
      <c r="E127" s="207" t="s">
        <v>202</v>
      </c>
      <c r="F127" s="208" t="s">
        <v>203</v>
      </c>
      <c r="G127" s="209" t="s">
        <v>155</v>
      </c>
      <c r="H127" s="210">
        <v>697.20000000000005</v>
      </c>
      <c r="I127" s="211"/>
      <c r="J127" s="212">
        <f>ROUND(I127*H127,2)</f>
        <v>0</v>
      </c>
      <c r="K127" s="208" t="s">
        <v>142</v>
      </c>
      <c r="L127" s="46"/>
      <c r="M127" s="213" t="s">
        <v>19</v>
      </c>
      <c r="N127" s="214" t="s">
        <v>47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143</v>
      </c>
      <c r="AT127" s="217" t="s">
        <v>138</v>
      </c>
      <c r="AU127" s="217" t="s">
        <v>86</v>
      </c>
      <c r="AY127" s="19" t="s">
        <v>136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84</v>
      </c>
      <c r="BK127" s="218">
        <f>ROUND(I127*H127,2)</f>
        <v>0</v>
      </c>
      <c r="BL127" s="19" t="s">
        <v>143</v>
      </c>
      <c r="BM127" s="217" t="s">
        <v>204</v>
      </c>
    </row>
    <row r="128" s="2" customFormat="1">
      <c r="A128" s="40"/>
      <c r="B128" s="41"/>
      <c r="C128" s="42"/>
      <c r="D128" s="219" t="s">
        <v>145</v>
      </c>
      <c r="E128" s="42"/>
      <c r="F128" s="220" t="s">
        <v>205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145</v>
      </c>
      <c r="AU128" s="19" t="s">
        <v>86</v>
      </c>
    </row>
    <row r="129" s="2" customFormat="1">
      <c r="A129" s="40"/>
      <c r="B129" s="41"/>
      <c r="C129" s="42"/>
      <c r="D129" s="224" t="s">
        <v>147</v>
      </c>
      <c r="E129" s="42"/>
      <c r="F129" s="225" t="s">
        <v>206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147</v>
      </c>
      <c r="AU129" s="19" t="s">
        <v>86</v>
      </c>
    </row>
    <row r="130" s="2" customFormat="1">
      <c r="A130" s="40"/>
      <c r="B130" s="41"/>
      <c r="C130" s="42"/>
      <c r="D130" s="219" t="s">
        <v>149</v>
      </c>
      <c r="E130" s="42"/>
      <c r="F130" s="226" t="s">
        <v>207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149</v>
      </c>
      <c r="AU130" s="19" t="s">
        <v>86</v>
      </c>
    </row>
    <row r="131" s="14" customFormat="1">
      <c r="A131" s="14"/>
      <c r="B131" s="238"/>
      <c r="C131" s="239"/>
      <c r="D131" s="219" t="s">
        <v>151</v>
      </c>
      <c r="E131" s="240" t="s">
        <v>19</v>
      </c>
      <c r="F131" s="241" t="s">
        <v>208</v>
      </c>
      <c r="G131" s="239"/>
      <c r="H131" s="240" t="s">
        <v>19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151</v>
      </c>
      <c r="AU131" s="247" t="s">
        <v>86</v>
      </c>
      <c r="AV131" s="14" t="s">
        <v>84</v>
      </c>
      <c r="AW131" s="14" t="s">
        <v>35</v>
      </c>
      <c r="AX131" s="14" t="s">
        <v>76</v>
      </c>
      <c r="AY131" s="247" t="s">
        <v>136</v>
      </c>
    </row>
    <row r="132" s="13" customFormat="1">
      <c r="A132" s="13"/>
      <c r="B132" s="227"/>
      <c r="C132" s="228"/>
      <c r="D132" s="219" t="s">
        <v>151</v>
      </c>
      <c r="E132" s="229" t="s">
        <v>19</v>
      </c>
      <c r="F132" s="230" t="s">
        <v>209</v>
      </c>
      <c r="G132" s="228"/>
      <c r="H132" s="231">
        <v>233.80000000000001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151</v>
      </c>
      <c r="AU132" s="237" t="s">
        <v>86</v>
      </c>
      <c r="AV132" s="13" t="s">
        <v>86</v>
      </c>
      <c r="AW132" s="13" t="s">
        <v>35</v>
      </c>
      <c r="AX132" s="13" t="s">
        <v>76</v>
      </c>
      <c r="AY132" s="237" t="s">
        <v>136</v>
      </c>
    </row>
    <row r="133" s="14" customFormat="1">
      <c r="A133" s="14"/>
      <c r="B133" s="238"/>
      <c r="C133" s="239"/>
      <c r="D133" s="219" t="s">
        <v>151</v>
      </c>
      <c r="E133" s="240" t="s">
        <v>19</v>
      </c>
      <c r="F133" s="241" t="s">
        <v>210</v>
      </c>
      <c r="G133" s="239"/>
      <c r="H133" s="240" t="s">
        <v>19</v>
      </c>
      <c r="I133" s="242"/>
      <c r="J133" s="239"/>
      <c r="K133" s="239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151</v>
      </c>
      <c r="AU133" s="247" t="s">
        <v>86</v>
      </c>
      <c r="AV133" s="14" t="s">
        <v>84</v>
      </c>
      <c r="AW133" s="14" t="s">
        <v>35</v>
      </c>
      <c r="AX133" s="14" t="s">
        <v>76</v>
      </c>
      <c r="AY133" s="247" t="s">
        <v>136</v>
      </c>
    </row>
    <row r="134" s="13" customFormat="1">
      <c r="A134" s="13"/>
      <c r="B134" s="227"/>
      <c r="C134" s="228"/>
      <c r="D134" s="219" t="s">
        <v>151</v>
      </c>
      <c r="E134" s="229" t="s">
        <v>19</v>
      </c>
      <c r="F134" s="230" t="s">
        <v>211</v>
      </c>
      <c r="G134" s="228"/>
      <c r="H134" s="231">
        <v>114.8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151</v>
      </c>
      <c r="AU134" s="237" t="s">
        <v>86</v>
      </c>
      <c r="AV134" s="13" t="s">
        <v>86</v>
      </c>
      <c r="AW134" s="13" t="s">
        <v>35</v>
      </c>
      <c r="AX134" s="13" t="s">
        <v>76</v>
      </c>
      <c r="AY134" s="237" t="s">
        <v>136</v>
      </c>
    </row>
    <row r="135" s="15" customFormat="1">
      <c r="A135" s="15"/>
      <c r="B135" s="248"/>
      <c r="C135" s="249"/>
      <c r="D135" s="219" t="s">
        <v>151</v>
      </c>
      <c r="E135" s="250" t="s">
        <v>19</v>
      </c>
      <c r="F135" s="251" t="s">
        <v>189</v>
      </c>
      <c r="G135" s="249"/>
      <c r="H135" s="252">
        <v>348.60000000000002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151</v>
      </c>
      <c r="AU135" s="258" t="s">
        <v>86</v>
      </c>
      <c r="AV135" s="15" t="s">
        <v>143</v>
      </c>
      <c r="AW135" s="15" t="s">
        <v>35</v>
      </c>
      <c r="AX135" s="15" t="s">
        <v>84</v>
      </c>
      <c r="AY135" s="258" t="s">
        <v>136</v>
      </c>
    </row>
    <row r="136" s="13" customFormat="1">
      <c r="A136" s="13"/>
      <c r="B136" s="227"/>
      <c r="C136" s="228"/>
      <c r="D136" s="219" t="s">
        <v>151</v>
      </c>
      <c r="E136" s="228"/>
      <c r="F136" s="230" t="s">
        <v>212</v>
      </c>
      <c r="G136" s="228"/>
      <c r="H136" s="231">
        <v>697.20000000000005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151</v>
      </c>
      <c r="AU136" s="237" t="s">
        <v>86</v>
      </c>
      <c r="AV136" s="13" t="s">
        <v>86</v>
      </c>
      <c r="AW136" s="13" t="s">
        <v>4</v>
      </c>
      <c r="AX136" s="13" t="s">
        <v>84</v>
      </c>
      <c r="AY136" s="237" t="s">
        <v>136</v>
      </c>
    </row>
    <row r="137" s="2" customFormat="1" ht="16.5" customHeight="1">
      <c r="A137" s="40"/>
      <c r="B137" s="41"/>
      <c r="C137" s="206" t="s">
        <v>213</v>
      </c>
      <c r="D137" s="206" t="s">
        <v>138</v>
      </c>
      <c r="E137" s="207" t="s">
        <v>214</v>
      </c>
      <c r="F137" s="208" t="s">
        <v>215</v>
      </c>
      <c r="G137" s="209" t="s">
        <v>155</v>
      </c>
      <c r="H137" s="210">
        <v>348.60000000000002</v>
      </c>
      <c r="I137" s="211"/>
      <c r="J137" s="212">
        <f>ROUND(I137*H137,2)</f>
        <v>0</v>
      </c>
      <c r="K137" s="208" t="s">
        <v>142</v>
      </c>
      <c r="L137" s="46"/>
      <c r="M137" s="213" t="s">
        <v>19</v>
      </c>
      <c r="N137" s="214" t="s">
        <v>47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143</v>
      </c>
      <c r="AT137" s="217" t="s">
        <v>138</v>
      </c>
      <c r="AU137" s="217" t="s">
        <v>86</v>
      </c>
      <c r="AY137" s="19" t="s">
        <v>136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84</v>
      </c>
      <c r="BK137" s="218">
        <f>ROUND(I137*H137,2)</f>
        <v>0</v>
      </c>
      <c r="BL137" s="19" t="s">
        <v>143</v>
      </c>
      <c r="BM137" s="217" t="s">
        <v>216</v>
      </c>
    </row>
    <row r="138" s="2" customFormat="1">
      <c r="A138" s="40"/>
      <c r="B138" s="41"/>
      <c r="C138" s="42"/>
      <c r="D138" s="219" t="s">
        <v>145</v>
      </c>
      <c r="E138" s="42"/>
      <c r="F138" s="220" t="s">
        <v>217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145</v>
      </c>
      <c r="AU138" s="19" t="s">
        <v>86</v>
      </c>
    </row>
    <row r="139" s="2" customFormat="1">
      <c r="A139" s="40"/>
      <c r="B139" s="41"/>
      <c r="C139" s="42"/>
      <c r="D139" s="224" t="s">
        <v>147</v>
      </c>
      <c r="E139" s="42"/>
      <c r="F139" s="225" t="s">
        <v>218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147</v>
      </c>
      <c r="AU139" s="19" t="s">
        <v>86</v>
      </c>
    </row>
    <row r="140" s="2" customFormat="1">
      <c r="A140" s="40"/>
      <c r="B140" s="41"/>
      <c r="C140" s="42"/>
      <c r="D140" s="219" t="s">
        <v>149</v>
      </c>
      <c r="E140" s="42"/>
      <c r="F140" s="226" t="s">
        <v>219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149</v>
      </c>
      <c r="AU140" s="19" t="s">
        <v>86</v>
      </c>
    </row>
    <row r="141" s="14" customFormat="1">
      <c r="A141" s="14"/>
      <c r="B141" s="238"/>
      <c r="C141" s="239"/>
      <c r="D141" s="219" t="s">
        <v>151</v>
      </c>
      <c r="E141" s="240" t="s">
        <v>19</v>
      </c>
      <c r="F141" s="241" t="s">
        <v>208</v>
      </c>
      <c r="G141" s="239"/>
      <c r="H141" s="240" t="s">
        <v>19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151</v>
      </c>
      <c r="AU141" s="247" t="s">
        <v>86</v>
      </c>
      <c r="AV141" s="14" t="s">
        <v>84</v>
      </c>
      <c r="AW141" s="14" t="s">
        <v>35</v>
      </c>
      <c r="AX141" s="14" t="s">
        <v>76</v>
      </c>
      <c r="AY141" s="247" t="s">
        <v>136</v>
      </c>
    </row>
    <row r="142" s="13" customFormat="1">
      <c r="A142" s="13"/>
      <c r="B142" s="227"/>
      <c r="C142" s="228"/>
      <c r="D142" s="219" t="s">
        <v>151</v>
      </c>
      <c r="E142" s="229" t="s">
        <v>19</v>
      </c>
      <c r="F142" s="230" t="s">
        <v>209</v>
      </c>
      <c r="G142" s="228"/>
      <c r="H142" s="231">
        <v>233.80000000000001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151</v>
      </c>
      <c r="AU142" s="237" t="s">
        <v>86</v>
      </c>
      <c r="AV142" s="13" t="s">
        <v>86</v>
      </c>
      <c r="AW142" s="13" t="s">
        <v>35</v>
      </c>
      <c r="AX142" s="13" t="s">
        <v>76</v>
      </c>
      <c r="AY142" s="237" t="s">
        <v>136</v>
      </c>
    </row>
    <row r="143" s="14" customFormat="1">
      <c r="A143" s="14"/>
      <c r="B143" s="238"/>
      <c r="C143" s="239"/>
      <c r="D143" s="219" t="s">
        <v>151</v>
      </c>
      <c r="E143" s="240" t="s">
        <v>19</v>
      </c>
      <c r="F143" s="241" t="s">
        <v>210</v>
      </c>
      <c r="G143" s="239"/>
      <c r="H143" s="240" t="s">
        <v>19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151</v>
      </c>
      <c r="AU143" s="247" t="s">
        <v>86</v>
      </c>
      <c r="AV143" s="14" t="s">
        <v>84</v>
      </c>
      <c r="AW143" s="14" t="s">
        <v>35</v>
      </c>
      <c r="AX143" s="14" t="s">
        <v>76</v>
      </c>
      <c r="AY143" s="247" t="s">
        <v>136</v>
      </c>
    </row>
    <row r="144" s="13" customFormat="1">
      <c r="A144" s="13"/>
      <c r="B144" s="227"/>
      <c r="C144" s="228"/>
      <c r="D144" s="219" t="s">
        <v>151</v>
      </c>
      <c r="E144" s="229" t="s">
        <v>19</v>
      </c>
      <c r="F144" s="230" t="s">
        <v>211</v>
      </c>
      <c r="G144" s="228"/>
      <c r="H144" s="231">
        <v>114.8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151</v>
      </c>
      <c r="AU144" s="237" t="s">
        <v>86</v>
      </c>
      <c r="AV144" s="13" t="s">
        <v>86</v>
      </c>
      <c r="AW144" s="13" t="s">
        <v>35</v>
      </c>
      <c r="AX144" s="13" t="s">
        <v>76</v>
      </c>
      <c r="AY144" s="237" t="s">
        <v>136</v>
      </c>
    </row>
    <row r="145" s="15" customFormat="1">
      <c r="A145" s="15"/>
      <c r="B145" s="248"/>
      <c r="C145" s="249"/>
      <c r="D145" s="219" t="s">
        <v>151</v>
      </c>
      <c r="E145" s="250" t="s">
        <v>19</v>
      </c>
      <c r="F145" s="251" t="s">
        <v>189</v>
      </c>
      <c r="G145" s="249"/>
      <c r="H145" s="252">
        <v>348.60000000000002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8" t="s">
        <v>151</v>
      </c>
      <c r="AU145" s="258" t="s">
        <v>86</v>
      </c>
      <c r="AV145" s="15" t="s">
        <v>143</v>
      </c>
      <c r="AW145" s="15" t="s">
        <v>35</v>
      </c>
      <c r="AX145" s="15" t="s">
        <v>84</v>
      </c>
      <c r="AY145" s="258" t="s">
        <v>136</v>
      </c>
    </row>
    <row r="146" s="2" customFormat="1" ht="16.5" customHeight="1">
      <c r="A146" s="40"/>
      <c r="B146" s="41"/>
      <c r="C146" s="206" t="s">
        <v>220</v>
      </c>
      <c r="D146" s="206" t="s">
        <v>138</v>
      </c>
      <c r="E146" s="207" t="s">
        <v>221</v>
      </c>
      <c r="F146" s="208" t="s">
        <v>222</v>
      </c>
      <c r="G146" s="209" t="s">
        <v>155</v>
      </c>
      <c r="H146" s="210">
        <v>704</v>
      </c>
      <c r="I146" s="211"/>
      <c r="J146" s="212">
        <f>ROUND(I146*H146,2)</f>
        <v>0</v>
      </c>
      <c r="K146" s="208" t="s">
        <v>142</v>
      </c>
      <c r="L146" s="46"/>
      <c r="M146" s="213" t="s">
        <v>19</v>
      </c>
      <c r="N146" s="214" t="s">
        <v>47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143</v>
      </c>
      <c r="AT146" s="217" t="s">
        <v>138</v>
      </c>
      <c r="AU146" s="217" t="s">
        <v>86</v>
      </c>
      <c r="AY146" s="19" t="s">
        <v>136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84</v>
      </c>
      <c r="BK146" s="218">
        <f>ROUND(I146*H146,2)</f>
        <v>0</v>
      </c>
      <c r="BL146" s="19" t="s">
        <v>143</v>
      </c>
      <c r="BM146" s="217" t="s">
        <v>223</v>
      </c>
    </row>
    <row r="147" s="2" customFormat="1">
      <c r="A147" s="40"/>
      <c r="B147" s="41"/>
      <c r="C147" s="42"/>
      <c r="D147" s="219" t="s">
        <v>145</v>
      </c>
      <c r="E147" s="42"/>
      <c r="F147" s="220" t="s">
        <v>224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145</v>
      </c>
      <c r="AU147" s="19" t="s">
        <v>86</v>
      </c>
    </row>
    <row r="148" s="2" customFormat="1">
      <c r="A148" s="40"/>
      <c r="B148" s="41"/>
      <c r="C148" s="42"/>
      <c r="D148" s="224" t="s">
        <v>147</v>
      </c>
      <c r="E148" s="42"/>
      <c r="F148" s="225" t="s">
        <v>225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147</v>
      </c>
      <c r="AU148" s="19" t="s">
        <v>86</v>
      </c>
    </row>
    <row r="149" s="14" customFormat="1">
      <c r="A149" s="14"/>
      <c r="B149" s="238"/>
      <c r="C149" s="239"/>
      <c r="D149" s="219" t="s">
        <v>151</v>
      </c>
      <c r="E149" s="240" t="s">
        <v>19</v>
      </c>
      <c r="F149" s="241" t="s">
        <v>196</v>
      </c>
      <c r="G149" s="239"/>
      <c r="H149" s="240" t="s">
        <v>19</v>
      </c>
      <c r="I149" s="242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151</v>
      </c>
      <c r="AU149" s="247" t="s">
        <v>86</v>
      </c>
      <c r="AV149" s="14" t="s">
        <v>84</v>
      </c>
      <c r="AW149" s="14" t="s">
        <v>35</v>
      </c>
      <c r="AX149" s="14" t="s">
        <v>76</v>
      </c>
      <c r="AY149" s="247" t="s">
        <v>136</v>
      </c>
    </row>
    <row r="150" s="13" customFormat="1">
      <c r="A150" s="13"/>
      <c r="B150" s="227"/>
      <c r="C150" s="228"/>
      <c r="D150" s="219" t="s">
        <v>151</v>
      </c>
      <c r="E150" s="229" t="s">
        <v>19</v>
      </c>
      <c r="F150" s="230" t="s">
        <v>197</v>
      </c>
      <c r="G150" s="228"/>
      <c r="H150" s="231">
        <v>180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151</v>
      </c>
      <c r="AU150" s="237" t="s">
        <v>86</v>
      </c>
      <c r="AV150" s="13" t="s">
        <v>86</v>
      </c>
      <c r="AW150" s="13" t="s">
        <v>35</v>
      </c>
      <c r="AX150" s="13" t="s">
        <v>76</v>
      </c>
      <c r="AY150" s="237" t="s">
        <v>136</v>
      </c>
    </row>
    <row r="151" s="14" customFormat="1">
      <c r="A151" s="14"/>
      <c r="B151" s="238"/>
      <c r="C151" s="239"/>
      <c r="D151" s="219" t="s">
        <v>151</v>
      </c>
      <c r="E151" s="240" t="s">
        <v>19</v>
      </c>
      <c r="F151" s="241" t="s">
        <v>187</v>
      </c>
      <c r="G151" s="239"/>
      <c r="H151" s="240" t="s">
        <v>19</v>
      </c>
      <c r="I151" s="242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151</v>
      </c>
      <c r="AU151" s="247" t="s">
        <v>86</v>
      </c>
      <c r="AV151" s="14" t="s">
        <v>84</v>
      </c>
      <c r="AW151" s="14" t="s">
        <v>35</v>
      </c>
      <c r="AX151" s="14" t="s">
        <v>76</v>
      </c>
      <c r="AY151" s="247" t="s">
        <v>136</v>
      </c>
    </row>
    <row r="152" s="13" customFormat="1">
      <c r="A152" s="13"/>
      <c r="B152" s="227"/>
      <c r="C152" s="228"/>
      <c r="D152" s="219" t="s">
        <v>151</v>
      </c>
      <c r="E152" s="229" t="s">
        <v>19</v>
      </c>
      <c r="F152" s="230" t="s">
        <v>198</v>
      </c>
      <c r="G152" s="228"/>
      <c r="H152" s="231">
        <v>524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151</v>
      </c>
      <c r="AU152" s="237" t="s">
        <v>86</v>
      </c>
      <c r="AV152" s="13" t="s">
        <v>86</v>
      </c>
      <c r="AW152" s="13" t="s">
        <v>35</v>
      </c>
      <c r="AX152" s="13" t="s">
        <v>76</v>
      </c>
      <c r="AY152" s="237" t="s">
        <v>136</v>
      </c>
    </row>
    <row r="153" s="15" customFormat="1">
      <c r="A153" s="15"/>
      <c r="B153" s="248"/>
      <c r="C153" s="249"/>
      <c r="D153" s="219" t="s">
        <v>151</v>
      </c>
      <c r="E153" s="250" t="s">
        <v>19</v>
      </c>
      <c r="F153" s="251" t="s">
        <v>189</v>
      </c>
      <c r="G153" s="249"/>
      <c r="H153" s="252">
        <v>704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151</v>
      </c>
      <c r="AU153" s="258" t="s">
        <v>86</v>
      </c>
      <c r="AV153" s="15" t="s">
        <v>143</v>
      </c>
      <c r="AW153" s="15" t="s">
        <v>35</v>
      </c>
      <c r="AX153" s="15" t="s">
        <v>84</v>
      </c>
      <c r="AY153" s="258" t="s">
        <v>136</v>
      </c>
    </row>
    <row r="154" s="2" customFormat="1" ht="16.5" customHeight="1">
      <c r="A154" s="40"/>
      <c r="B154" s="41"/>
      <c r="C154" s="206" t="s">
        <v>8</v>
      </c>
      <c r="D154" s="206" t="s">
        <v>138</v>
      </c>
      <c r="E154" s="207" t="s">
        <v>226</v>
      </c>
      <c r="F154" s="208" t="s">
        <v>227</v>
      </c>
      <c r="G154" s="209" t="s">
        <v>141</v>
      </c>
      <c r="H154" s="210">
        <v>420</v>
      </c>
      <c r="I154" s="211"/>
      <c r="J154" s="212">
        <f>ROUND(I154*H154,2)</f>
        <v>0</v>
      </c>
      <c r="K154" s="208" t="s">
        <v>19</v>
      </c>
      <c r="L154" s="46"/>
      <c r="M154" s="213" t="s">
        <v>19</v>
      </c>
      <c r="N154" s="214" t="s">
        <v>47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143</v>
      </c>
      <c r="AT154" s="217" t="s">
        <v>138</v>
      </c>
      <c r="AU154" s="217" t="s">
        <v>86</v>
      </c>
      <c r="AY154" s="19" t="s">
        <v>136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84</v>
      </c>
      <c r="BK154" s="218">
        <f>ROUND(I154*H154,2)</f>
        <v>0</v>
      </c>
      <c r="BL154" s="19" t="s">
        <v>143</v>
      </c>
      <c r="BM154" s="217" t="s">
        <v>228</v>
      </c>
    </row>
    <row r="155" s="2" customFormat="1">
      <c r="A155" s="40"/>
      <c r="B155" s="41"/>
      <c r="C155" s="42"/>
      <c r="D155" s="219" t="s">
        <v>145</v>
      </c>
      <c r="E155" s="42"/>
      <c r="F155" s="220" t="s">
        <v>229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145</v>
      </c>
      <c r="AU155" s="19" t="s">
        <v>86</v>
      </c>
    </row>
    <row r="156" s="13" customFormat="1">
      <c r="A156" s="13"/>
      <c r="B156" s="227"/>
      <c r="C156" s="228"/>
      <c r="D156" s="219" t="s">
        <v>151</v>
      </c>
      <c r="E156" s="229" t="s">
        <v>19</v>
      </c>
      <c r="F156" s="230" t="s">
        <v>230</v>
      </c>
      <c r="G156" s="228"/>
      <c r="H156" s="231">
        <v>420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151</v>
      </c>
      <c r="AU156" s="237" t="s">
        <v>86</v>
      </c>
      <c r="AV156" s="13" t="s">
        <v>86</v>
      </c>
      <c r="AW156" s="13" t="s">
        <v>35</v>
      </c>
      <c r="AX156" s="13" t="s">
        <v>84</v>
      </c>
      <c r="AY156" s="237" t="s">
        <v>136</v>
      </c>
    </row>
    <row r="157" s="2" customFormat="1" ht="16.5" customHeight="1">
      <c r="A157" s="40"/>
      <c r="B157" s="41"/>
      <c r="C157" s="206" t="s">
        <v>231</v>
      </c>
      <c r="D157" s="206" t="s">
        <v>138</v>
      </c>
      <c r="E157" s="207" t="s">
        <v>232</v>
      </c>
      <c r="F157" s="208" t="s">
        <v>233</v>
      </c>
      <c r="G157" s="209" t="s">
        <v>141</v>
      </c>
      <c r="H157" s="210">
        <v>743</v>
      </c>
      <c r="I157" s="211"/>
      <c r="J157" s="212">
        <f>ROUND(I157*H157,2)</f>
        <v>0</v>
      </c>
      <c r="K157" s="208" t="s">
        <v>19</v>
      </c>
      <c r="L157" s="46"/>
      <c r="M157" s="213" t="s">
        <v>19</v>
      </c>
      <c r="N157" s="214" t="s">
        <v>47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143</v>
      </c>
      <c r="AT157" s="217" t="s">
        <v>138</v>
      </c>
      <c r="AU157" s="217" t="s">
        <v>86</v>
      </c>
      <c r="AY157" s="19" t="s">
        <v>136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84</v>
      </c>
      <c r="BK157" s="218">
        <f>ROUND(I157*H157,2)</f>
        <v>0</v>
      </c>
      <c r="BL157" s="19" t="s">
        <v>143</v>
      </c>
      <c r="BM157" s="217" t="s">
        <v>234</v>
      </c>
    </row>
    <row r="158" s="2" customFormat="1">
      <c r="A158" s="40"/>
      <c r="B158" s="41"/>
      <c r="C158" s="42"/>
      <c r="D158" s="219" t="s">
        <v>145</v>
      </c>
      <c r="E158" s="42"/>
      <c r="F158" s="220" t="s">
        <v>235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145</v>
      </c>
      <c r="AU158" s="19" t="s">
        <v>86</v>
      </c>
    </row>
    <row r="159" s="13" customFormat="1">
      <c r="A159" s="13"/>
      <c r="B159" s="227"/>
      <c r="C159" s="228"/>
      <c r="D159" s="219" t="s">
        <v>151</v>
      </c>
      <c r="E159" s="229" t="s">
        <v>19</v>
      </c>
      <c r="F159" s="230" t="s">
        <v>236</v>
      </c>
      <c r="G159" s="228"/>
      <c r="H159" s="231">
        <v>743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151</v>
      </c>
      <c r="AU159" s="237" t="s">
        <v>86</v>
      </c>
      <c r="AV159" s="13" t="s">
        <v>86</v>
      </c>
      <c r="AW159" s="13" t="s">
        <v>35</v>
      </c>
      <c r="AX159" s="13" t="s">
        <v>84</v>
      </c>
      <c r="AY159" s="237" t="s">
        <v>136</v>
      </c>
    </row>
    <row r="160" s="2" customFormat="1" ht="16.5" customHeight="1">
      <c r="A160" s="40"/>
      <c r="B160" s="41"/>
      <c r="C160" s="259" t="s">
        <v>237</v>
      </c>
      <c r="D160" s="259" t="s">
        <v>238</v>
      </c>
      <c r="E160" s="260" t="s">
        <v>239</v>
      </c>
      <c r="F160" s="261" t="s">
        <v>240</v>
      </c>
      <c r="G160" s="262" t="s">
        <v>241</v>
      </c>
      <c r="H160" s="263">
        <v>17.445</v>
      </c>
      <c r="I160" s="264"/>
      <c r="J160" s="265">
        <f>ROUND(I160*H160,2)</f>
        <v>0</v>
      </c>
      <c r="K160" s="261" t="s">
        <v>142</v>
      </c>
      <c r="L160" s="266"/>
      <c r="M160" s="267" t="s">
        <v>19</v>
      </c>
      <c r="N160" s="268" t="s">
        <v>47</v>
      </c>
      <c r="O160" s="86"/>
      <c r="P160" s="215">
        <f>O160*H160</f>
        <v>0</v>
      </c>
      <c r="Q160" s="215">
        <v>0.001</v>
      </c>
      <c r="R160" s="215">
        <f>Q160*H160</f>
        <v>0.017445000000000002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242</v>
      </c>
      <c r="AT160" s="217" t="s">
        <v>238</v>
      </c>
      <c r="AU160" s="217" t="s">
        <v>86</v>
      </c>
      <c r="AY160" s="19" t="s">
        <v>136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84</v>
      </c>
      <c r="BK160" s="218">
        <f>ROUND(I160*H160,2)</f>
        <v>0</v>
      </c>
      <c r="BL160" s="19" t="s">
        <v>143</v>
      </c>
      <c r="BM160" s="217" t="s">
        <v>243</v>
      </c>
    </row>
    <row r="161" s="2" customFormat="1">
      <c r="A161" s="40"/>
      <c r="B161" s="41"/>
      <c r="C161" s="42"/>
      <c r="D161" s="219" t="s">
        <v>145</v>
      </c>
      <c r="E161" s="42"/>
      <c r="F161" s="220" t="s">
        <v>240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145</v>
      </c>
      <c r="AU161" s="19" t="s">
        <v>86</v>
      </c>
    </row>
    <row r="162" s="13" customFormat="1">
      <c r="A162" s="13"/>
      <c r="B162" s="227"/>
      <c r="C162" s="228"/>
      <c r="D162" s="219" t="s">
        <v>151</v>
      </c>
      <c r="E162" s="229" t="s">
        <v>19</v>
      </c>
      <c r="F162" s="230" t="s">
        <v>244</v>
      </c>
      <c r="G162" s="228"/>
      <c r="H162" s="231">
        <v>17.445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151</v>
      </c>
      <c r="AU162" s="237" t="s">
        <v>86</v>
      </c>
      <c r="AV162" s="13" t="s">
        <v>86</v>
      </c>
      <c r="AW162" s="13" t="s">
        <v>35</v>
      </c>
      <c r="AX162" s="13" t="s">
        <v>84</v>
      </c>
      <c r="AY162" s="237" t="s">
        <v>136</v>
      </c>
    </row>
    <row r="163" s="2" customFormat="1" ht="16.5" customHeight="1">
      <c r="A163" s="40"/>
      <c r="B163" s="41"/>
      <c r="C163" s="206" t="s">
        <v>245</v>
      </c>
      <c r="D163" s="206" t="s">
        <v>138</v>
      </c>
      <c r="E163" s="207" t="s">
        <v>246</v>
      </c>
      <c r="F163" s="208" t="s">
        <v>247</v>
      </c>
      <c r="G163" s="209" t="s">
        <v>141</v>
      </c>
      <c r="H163" s="210">
        <v>1580</v>
      </c>
      <c r="I163" s="211"/>
      <c r="J163" s="212">
        <f>ROUND(I163*H163,2)</f>
        <v>0</v>
      </c>
      <c r="K163" s="208" t="s">
        <v>142</v>
      </c>
      <c r="L163" s="46"/>
      <c r="M163" s="213" t="s">
        <v>19</v>
      </c>
      <c r="N163" s="214" t="s">
        <v>47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143</v>
      </c>
      <c r="AT163" s="217" t="s">
        <v>138</v>
      </c>
      <c r="AU163" s="217" t="s">
        <v>86</v>
      </c>
      <c r="AY163" s="19" t="s">
        <v>136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84</v>
      </c>
      <c r="BK163" s="218">
        <f>ROUND(I163*H163,2)</f>
        <v>0</v>
      </c>
      <c r="BL163" s="19" t="s">
        <v>143</v>
      </c>
      <c r="BM163" s="217" t="s">
        <v>248</v>
      </c>
    </row>
    <row r="164" s="2" customFormat="1">
      <c r="A164" s="40"/>
      <c r="B164" s="41"/>
      <c r="C164" s="42"/>
      <c r="D164" s="219" t="s">
        <v>145</v>
      </c>
      <c r="E164" s="42"/>
      <c r="F164" s="220" t="s">
        <v>249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145</v>
      </c>
      <c r="AU164" s="19" t="s">
        <v>86</v>
      </c>
    </row>
    <row r="165" s="2" customFormat="1">
      <c r="A165" s="40"/>
      <c r="B165" s="41"/>
      <c r="C165" s="42"/>
      <c r="D165" s="224" t="s">
        <v>147</v>
      </c>
      <c r="E165" s="42"/>
      <c r="F165" s="225" t="s">
        <v>250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147</v>
      </c>
      <c r="AU165" s="19" t="s">
        <v>86</v>
      </c>
    </row>
    <row r="166" s="2" customFormat="1">
      <c r="A166" s="40"/>
      <c r="B166" s="41"/>
      <c r="C166" s="42"/>
      <c r="D166" s="219" t="s">
        <v>149</v>
      </c>
      <c r="E166" s="42"/>
      <c r="F166" s="226" t="s">
        <v>251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149</v>
      </c>
      <c r="AU166" s="19" t="s">
        <v>86</v>
      </c>
    </row>
    <row r="167" s="13" customFormat="1">
      <c r="A167" s="13"/>
      <c r="B167" s="227"/>
      <c r="C167" s="228"/>
      <c r="D167" s="219" t="s">
        <v>151</v>
      </c>
      <c r="E167" s="229" t="s">
        <v>19</v>
      </c>
      <c r="F167" s="230" t="s">
        <v>252</v>
      </c>
      <c r="G167" s="228"/>
      <c r="H167" s="231">
        <v>1580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151</v>
      </c>
      <c r="AU167" s="237" t="s">
        <v>86</v>
      </c>
      <c r="AV167" s="13" t="s">
        <v>86</v>
      </c>
      <c r="AW167" s="13" t="s">
        <v>35</v>
      </c>
      <c r="AX167" s="13" t="s">
        <v>84</v>
      </c>
      <c r="AY167" s="237" t="s">
        <v>136</v>
      </c>
    </row>
    <row r="168" s="2" customFormat="1" ht="16.5" customHeight="1">
      <c r="A168" s="40"/>
      <c r="B168" s="41"/>
      <c r="C168" s="206" t="s">
        <v>253</v>
      </c>
      <c r="D168" s="206" t="s">
        <v>138</v>
      </c>
      <c r="E168" s="207" t="s">
        <v>254</v>
      </c>
      <c r="F168" s="208" t="s">
        <v>255</v>
      </c>
      <c r="G168" s="209" t="s">
        <v>141</v>
      </c>
      <c r="H168" s="210">
        <v>1698</v>
      </c>
      <c r="I168" s="211"/>
      <c r="J168" s="212">
        <f>ROUND(I168*H168,2)</f>
        <v>0</v>
      </c>
      <c r="K168" s="208" t="s">
        <v>142</v>
      </c>
      <c r="L168" s="46"/>
      <c r="M168" s="213" t="s">
        <v>19</v>
      </c>
      <c r="N168" s="214" t="s">
        <v>47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143</v>
      </c>
      <c r="AT168" s="217" t="s">
        <v>138</v>
      </c>
      <c r="AU168" s="217" t="s">
        <v>86</v>
      </c>
      <c r="AY168" s="19" t="s">
        <v>136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84</v>
      </c>
      <c r="BK168" s="218">
        <f>ROUND(I168*H168,2)</f>
        <v>0</v>
      </c>
      <c r="BL168" s="19" t="s">
        <v>143</v>
      </c>
      <c r="BM168" s="217" t="s">
        <v>256</v>
      </c>
    </row>
    <row r="169" s="2" customFormat="1">
      <c r="A169" s="40"/>
      <c r="B169" s="41"/>
      <c r="C169" s="42"/>
      <c r="D169" s="219" t="s">
        <v>145</v>
      </c>
      <c r="E169" s="42"/>
      <c r="F169" s="220" t="s">
        <v>257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145</v>
      </c>
      <c r="AU169" s="19" t="s">
        <v>86</v>
      </c>
    </row>
    <row r="170" s="2" customFormat="1">
      <c r="A170" s="40"/>
      <c r="B170" s="41"/>
      <c r="C170" s="42"/>
      <c r="D170" s="224" t="s">
        <v>147</v>
      </c>
      <c r="E170" s="42"/>
      <c r="F170" s="225" t="s">
        <v>258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147</v>
      </c>
      <c r="AU170" s="19" t="s">
        <v>86</v>
      </c>
    </row>
    <row r="171" s="13" customFormat="1">
      <c r="A171" s="13"/>
      <c r="B171" s="227"/>
      <c r="C171" s="228"/>
      <c r="D171" s="219" t="s">
        <v>151</v>
      </c>
      <c r="E171" s="229" t="s">
        <v>19</v>
      </c>
      <c r="F171" s="230" t="s">
        <v>259</v>
      </c>
      <c r="G171" s="228"/>
      <c r="H171" s="231">
        <v>1698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151</v>
      </c>
      <c r="AU171" s="237" t="s">
        <v>86</v>
      </c>
      <c r="AV171" s="13" t="s">
        <v>86</v>
      </c>
      <c r="AW171" s="13" t="s">
        <v>35</v>
      </c>
      <c r="AX171" s="13" t="s">
        <v>84</v>
      </c>
      <c r="AY171" s="237" t="s">
        <v>136</v>
      </c>
    </row>
    <row r="172" s="2" customFormat="1" ht="16.5" customHeight="1">
      <c r="A172" s="40"/>
      <c r="B172" s="41"/>
      <c r="C172" s="206" t="s">
        <v>260</v>
      </c>
      <c r="D172" s="206" t="s">
        <v>138</v>
      </c>
      <c r="E172" s="207" t="s">
        <v>261</v>
      </c>
      <c r="F172" s="208" t="s">
        <v>262</v>
      </c>
      <c r="G172" s="209" t="s">
        <v>141</v>
      </c>
      <c r="H172" s="210">
        <v>1163</v>
      </c>
      <c r="I172" s="211"/>
      <c r="J172" s="212">
        <f>ROUND(I172*H172,2)</f>
        <v>0</v>
      </c>
      <c r="K172" s="208" t="s">
        <v>142</v>
      </c>
      <c r="L172" s="46"/>
      <c r="M172" s="213" t="s">
        <v>19</v>
      </c>
      <c r="N172" s="214" t="s">
        <v>47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143</v>
      </c>
      <c r="AT172" s="217" t="s">
        <v>138</v>
      </c>
      <c r="AU172" s="217" t="s">
        <v>86</v>
      </c>
      <c r="AY172" s="19" t="s">
        <v>136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84</v>
      </c>
      <c r="BK172" s="218">
        <f>ROUND(I172*H172,2)</f>
        <v>0</v>
      </c>
      <c r="BL172" s="19" t="s">
        <v>143</v>
      </c>
      <c r="BM172" s="217" t="s">
        <v>263</v>
      </c>
    </row>
    <row r="173" s="2" customFormat="1">
      <c r="A173" s="40"/>
      <c r="B173" s="41"/>
      <c r="C173" s="42"/>
      <c r="D173" s="219" t="s">
        <v>145</v>
      </c>
      <c r="E173" s="42"/>
      <c r="F173" s="220" t="s">
        <v>264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145</v>
      </c>
      <c r="AU173" s="19" t="s">
        <v>86</v>
      </c>
    </row>
    <row r="174" s="2" customFormat="1">
      <c r="A174" s="40"/>
      <c r="B174" s="41"/>
      <c r="C174" s="42"/>
      <c r="D174" s="224" t="s">
        <v>147</v>
      </c>
      <c r="E174" s="42"/>
      <c r="F174" s="225" t="s">
        <v>265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147</v>
      </c>
      <c r="AU174" s="19" t="s">
        <v>86</v>
      </c>
    </row>
    <row r="175" s="13" customFormat="1">
      <c r="A175" s="13"/>
      <c r="B175" s="227"/>
      <c r="C175" s="228"/>
      <c r="D175" s="219" t="s">
        <v>151</v>
      </c>
      <c r="E175" s="229" t="s">
        <v>19</v>
      </c>
      <c r="F175" s="230" t="s">
        <v>266</v>
      </c>
      <c r="G175" s="228"/>
      <c r="H175" s="231">
        <v>1163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151</v>
      </c>
      <c r="AU175" s="237" t="s">
        <v>86</v>
      </c>
      <c r="AV175" s="13" t="s">
        <v>86</v>
      </c>
      <c r="AW175" s="13" t="s">
        <v>35</v>
      </c>
      <c r="AX175" s="13" t="s">
        <v>84</v>
      </c>
      <c r="AY175" s="237" t="s">
        <v>136</v>
      </c>
    </row>
    <row r="176" s="12" customFormat="1" ht="22.8" customHeight="1">
      <c r="A176" s="12"/>
      <c r="B176" s="190"/>
      <c r="C176" s="191"/>
      <c r="D176" s="192" t="s">
        <v>75</v>
      </c>
      <c r="E176" s="204" t="s">
        <v>143</v>
      </c>
      <c r="F176" s="204" t="s">
        <v>267</v>
      </c>
      <c r="G176" s="191"/>
      <c r="H176" s="191"/>
      <c r="I176" s="194"/>
      <c r="J176" s="205">
        <f>BK176</f>
        <v>0</v>
      </c>
      <c r="K176" s="191"/>
      <c r="L176" s="196"/>
      <c r="M176" s="197"/>
      <c r="N176" s="198"/>
      <c r="O176" s="198"/>
      <c r="P176" s="199">
        <f>SUM(P177:P211)</f>
        <v>0</v>
      </c>
      <c r="Q176" s="198"/>
      <c r="R176" s="199">
        <f>SUM(R177:R211)</f>
        <v>1018.6437120000001</v>
      </c>
      <c r="S176" s="198"/>
      <c r="T176" s="200">
        <f>SUM(T177:T211)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1" t="s">
        <v>84</v>
      </c>
      <c r="AT176" s="202" t="s">
        <v>75</v>
      </c>
      <c r="AU176" s="202" t="s">
        <v>84</v>
      </c>
      <c r="AY176" s="201" t="s">
        <v>136</v>
      </c>
      <c r="BK176" s="203">
        <f>SUM(BK177:BK211)</f>
        <v>0</v>
      </c>
    </row>
    <row r="177" s="2" customFormat="1" ht="16.5" customHeight="1">
      <c r="A177" s="40"/>
      <c r="B177" s="41"/>
      <c r="C177" s="206" t="s">
        <v>268</v>
      </c>
      <c r="D177" s="206" t="s">
        <v>138</v>
      </c>
      <c r="E177" s="207" t="s">
        <v>269</v>
      </c>
      <c r="F177" s="208" t="s">
        <v>270</v>
      </c>
      <c r="G177" s="209" t="s">
        <v>155</v>
      </c>
      <c r="H177" s="210">
        <v>27.199999999999999</v>
      </c>
      <c r="I177" s="211"/>
      <c r="J177" s="212">
        <f>ROUND(I177*H177,2)</f>
        <v>0</v>
      </c>
      <c r="K177" s="208" t="s">
        <v>142</v>
      </c>
      <c r="L177" s="46"/>
      <c r="M177" s="213" t="s">
        <v>19</v>
      </c>
      <c r="N177" s="214" t="s">
        <v>47</v>
      </c>
      <c r="O177" s="86"/>
      <c r="P177" s="215">
        <f>O177*H177</f>
        <v>0</v>
      </c>
      <c r="Q177" s="215">
        <v>2.4340799999999998</v>
      </c>
      <c r="R177" s="215">
        <f>Q177*H177</f>
        <v>66.206975999999997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143</v>
      </c>
      <c r="AT177" s="217" t="s">
        <v>138</v>
      </c>
      <c r="AU177" s="217" t="s">
        <v>86</v>
      </c>
      <c r="AY177" s="19" t="s">
        <v>136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84</v>
      </c>
      <c r="BK177" s="218">
        <f>ROUND(I177*H177,2)</f>
        <v>0</v>
      </c>
      <c r="BL177" s="19" t="s">
        <v>143</v>
      </c>
      <c r="BM177" s="217" t="s">
        <v>271</v>
      </c>
    </row>
    <row r="178" s="2" customFormat="1">
      <c r="A178" s="40"/>
      <c r="B178" s="41"/>
      <c r="C178" s="42"/>
      <c r="D178" s="219" t="s">
        <v>145</v>
      </c>
      <c r="E178" s="42"/>
      <c r="F178" s="220" t="s">
        <v>272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145</v>
      </c>
      <c r="AU178" s="19" t="s">
        <v>86</v>
      </c>
    </row>
    <row r="179" s="2" customFormat="1">
      <c r="A179" s="40"/>
      <c r="B179" s="41"/>
      <c r="C179" s="42"/>
      <c r="D179" s="224" t="s">
        <v>147</v>
      </c>
      <c r="E179" s="42"/>
      <c r="F179" s="225" t="s">
        <v>273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147</v>
      </c>
      <c r="AU179" s="19" t="s">
        <v>86</v>
      </c>
    </row>
    <row r="180" s="2" customFormat="1">
      <c r="A180" s="40"/>
      <c r="B180" s="41"/>
      <c r="C180" s="42"/>
      <c r="D180" s="219" t="s">
        <v>149</v>
      </c>
      <c r="E180" s="42"/>
      <c r="F180" s="226" t="s">
        <v>274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149</v>
      </c>
      <c r="AU180" s="19" t="s">
        <v>86</v>
      </c>
    </row>
    <row r="181" s="13" customFormat="1">
      <c r="A181" s="13"/>
      <c r="B181" s="227"/>
      <c r="C181" s="228"/>
      <c r="D181" s="219" t="s">
        <v>151</v>
      </c>
      <c r="E181" s="229" t="s">
        <v>19</v>
      </c>
      <c r="F181" s="230" t="s">
        <v>275</v>
      </c>
      <c r="G181" s="228"/>
      <c r="H181" s="231">
        <v>27.199999999999999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151</v>
      </c>
      <c r="AU181" s="237" t="s">
        <v>86</v>
      </c>
      <c r="AV181" s="13" t="s">
        <v>86</v>
      </c>
      <c r="AW181" s="13" t="s">
        <v>35</v>
      </c>
      <c r="AX181" s="13" t="s">
        <v>84</v>
      </c>
      <c r="AY181" s="237" t="s">
        <v>136</v>
      </c>
    </row>
    <row r="182" s="2" customFormat="1" ht="16.5" customHeight="1">
      <c r="A182" s="40"/>
      <c r="B182" s="41"/>
      <c r="C182" s="206" t="s">
        <v>276</v>
      </c>
      <c r="D182" s="206" t="s">
        <v>138</v>
      </c>
      <c r="E182" s="207" t="s">
        <v>277</v>
      </c>
      <c r="F182" s="208" t="s">
        <v>270</v>
      </c>
      <c r="G182" s="209" t="s">
        <v>155</v>
      </c>
      <c r="H182" s="210">
        <v>27.199999999999999</v>
      </c>
      <c r="I182" s="211"/>
      <c r="J182" s="212">
        <f>ROUND(I182*H182,2)</f>
        <v>0</v>
      </c>
      <c r="K182" s="208" t="s">
        <v>142</v>
      </c>
      <c r="L182" s="46"/>
      <c r="M182" s="213" t="s">
        <v>19</v>
      </c>
      <c r="N182" s="214" t="s">
        <v>47</v>
      </c>
      <c r="O182" s="86"/>
      <c r="P182" s="215">
        <f>O182*H182</f>
        <v>0</v>
      </c>
      <c r="Q182" s="215">
        <v>2.4340799999999998</v>
      </c>
      <c r="R182" s="215">
        <f>Q182*H182</f>
        <v>66.206975999999997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143</v>
      </c>
      <c r="AT182" s="217" t="s">
        <v>138</v>
      </c>
      <c r="AU182" s="217" t="s">
        <v>86</v>
      </c>
      <c r="AY182" s="19" t="s">
        <v>136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84</v>
      </c>
      <c r="BK182" s="218">
        <f>ROUND(I182*H182,2)</f>
        <v>0</v>
      </c>
      <c r="BL182" s="19" t="s">
        <v>143</v>
      </c>
      <c r="BM182" s="217" t="s">
        <v>278</v>
      </c>
    </row>
    <row r="183" s="2" customFormat="1">
      <c r="A183" s="40"/>
      <c r="B183" s="41"/>
      <c r="C183" s="42"/>
      <c r="D183" s="219" t="s">
        <v>145</v>
      </c>
      <c r="E183" s="42"/>
      <c r="F183" s="220" t="s">
        <v>272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145</v>
      </c>
      <c r="AU183" s="19" t="s">
        <v>86</v>
      </c>
    </row>
    <row r="184" s="2" customFormat="1">
      <c r="A184" s="40"/>
      <c r="B184" s="41"/>
      <c r="C184" s="42"/>
      <c r="D184" s="224" t="s">
        <v>147</v>
      </c>
      <c r="E184" s="42"/>
      <c r="F184" s="225" t="s">
        <v>279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147</v>
      </c>
      <c r="AU184" s="19" t="s">
        <v>86</v>
      </c>
    </row>
    <row r="185" s="2" customFormat="1">
      <c r="A185" s="40"/>
      <c r="B185" s="41"/>
      <c r="C185" s="42"/>
      <c r="D185" s="219" t="s">
        <v>149</v>
      </c>
      <c r="E185" s="42"/>
      <c r="F185" s="226" t="s">
        <v>274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149</v>
      </c>
      <c r="AU185" s="19" t="s">
        <v>86</v>
      </c>
    </row>
    <row r="186" s="13" customFormat="1">
      <c r="A186" s="13"/>
      <c r="B186" s="227"/>
      <c r="C186" s="228"/>
      <c r="D186" s="219" t="s">
        <v>151</v>
      </c>
      <c r="E186" s="229" t="s">
        <v>19</v>
      </c>
      <c r="F186" s="230" t="s">
        <v>275</v>
      </c>
      <c r="G186" s="228"/>
      <c r="H186" s="231">
        <v>27.199999999999999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151</v>
      </c>
      <c r="AU186" s="237" t="s">
        <v>86</v>
      </c>
      <c r="AV186" s="13" t="s">
        <v>86</v>
      </c>
      <c r="AW186" s="13" t="s">
        <v>35</v>
      </c>
      <c r="AX186" s="13" t="s">
        <v>84</v>
      </c>
      <c r="AY186" s="237" t="s">
        <v>136</v>
      </c>
    </row>
    <row r="187" s="2" customFormat="1" ht="16.5" customHeight="1">
      <c r="A187" s="40"/>
      <c r="B187" s="41"/>
      <c r="C187" s="206" t="s">
        <v>7</v>
      </c>
      <c r="D187" s="206" t="s">
        <v>138</v>
      </c>
      <c r="E187" s="207" t="s">
        <v>280</v>
      </c>
      <c r="F187" s="208" t="s">
        <v>281</v>
      </c>
      <c r="G187" s="209" t="s">
        <v>141</v>
      </c>
      <c r="H187" s="210">
        <v>64</v>
      </c>
      <c r="I187" s="211"/>
      <c r="J187" s="212">
        <f>ROUND(I187*H187,2)</f>
        <v>0</v>
      </c>
      <c r="K187" s="208" t="s">
        <v>142</v>
      </c>
      <c r="L187" s="46"/>
      <c r="M187" s="213" t="s">
        <v>19</v>
      </c>
      <c r="N187" s="214" t="s">
        <v>47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143</v>
      </c>
      <c r="AT187" s="217" t="s">
        <v>138</v>
      </c>
      <c r="AU187" s="217" t="s">
        <v>86</v>
      </c>
      <c r="AY187" s="19" t="s">
        <v>136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84</v>
      </c>
      <c r="BK187" s="218">
        <f>ROUND(I187*H187,2)</f>
        <v>0</v>
      </c>
      <c r="BL187" s="19" t="s">
        <v>143</v>
      </c>
      <c r="BM187" s="217" t="s">
        <v>282</v>
      </c>
    </row>
    <row r="188" s="2" customFormat="1">
      <c r="A188" s="40"/>
      <c r="B188" s="41"/>
      <c r="C188" s="42"/>
      <c r="D188" s="219" t="s">
        <v>145</v>
      </c>
      <c r="E188" s="42"/>
      <c r="F188" s="220" t="s">
        <v>283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145</v>
      </c>
      <c r="AU188" s="19" t="s">
        <v>86</v>
      </c>
    </row>
    <row r="189" s="2" customFormat="1">
      <c r="A189" s="40"/>
      <c r="B189" s="41"/>
      <c r="C189" s="42"/>
      <c r="D189" s="224" t="s">
        <v>147</v>
      </c>
      <c r="E189" s="42"/>
      <c r="F189" s="225" t="s">
        <v>284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147</v>
      </c>
      <c r="AU189" s="19" t="s">
        <v>86</v>
      </c>
    </row>
    <row r="190" s="13" customFormat="1">
      <c r="A190" s="13"/>
      <c r="B190" s="227"/>
      <c r="C190" s="228"/>
      <c r="D190" s="219" t="s">
        <v>151</v>
      </c>
      <c r="E190" s="229" t="s">
        <v>19</v>
      </c>
      <c r="F190" s="230" t="s">
        <v>285</v>
      </c>
      <c r="G190" s="228"/>
      <c r="H190" s="231">
        <v>64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151</v>
      </c>
      <c r="AU190" s="237" t="s">
        <v>86</v>
      </c>
      <c r="AV190" s="13" t="s">
        <v>86</v>
      </c>
      <c r="AW190" s="13" t="s">
        <v>35</v>
      </c>
      <c r="AX190" s="13" t="s">
        <v>84</v>
      </c>
      <c r="AY190" s="237" t="s">
        <v>136</v>
      </c>
    </row>
    <row r="191" s="2" customFormat="1" ht="16.5" customHeight="1">
      <c r="A191" s="40"/>
      <c r="B191" s="41"/>
      <c r="C191" s="206" t="s">
        <v>286</v>
      </c>
      <c r="D191" s="206" t="s">
        <v>138</v>
      </c>
      <c r="E191" s="207" t="s">
        <v>287</v>
      </c>
      <c r="F191" s="208" t="s">
        <v>288</v>
      </c>
      <c r="G191" s="209" t="s">
        <v>155</v>
      </c>
      <c r="H191" s="210">
        <v>140.40000000000001</v>
      </c>
      <c r="I191" s="211"/>
      <c r="J191" s="212">
        <f>ROUND(I191*H191,2)</f>
        <v>0</v>
      </c>
      <c r="K191" s="208" t="s">
        <v>142</v>
      </c>
      <c r="L191" s="46"/>
      <c r="M191" s="213" t="s">
        <v>19</v>
      </c>
      <c r="N191" s="214" t="s">
        <v>47</v>
      </c>
      <c r="O191" s="86"/>
      <c r="P191" s="215">
        <f>O191*H191</f>
        <v>0</v>
      </c>
      <c r="Q191" s="215">
        <v>1.9967999999999999</v>
      </c>
      <c r="R191" s="215">
        <f>Q191*H191</f>
        <v>280.35072000000002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143</v>
      </c>
      <c r="AT191" s="217" t="s">
        <v>138</v>
      </c>
      <c r="AU191" s="217" t="s">
        <v>86</v>
      </c>
      <c r="AY191" s="19" t="s">
        <v>136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84</v>
      </c>
      <c r="BK191" s="218">
        <f>ROUND(I191*H191,2)</f>
        <v>0</v>
      </c>
      <c r="BL191" s="19" t="s">
        <v>143</v>
      </c>
      <c r="BM191" s="217" t="s">
        <v>289</v>
      </c>
    </row>
    <row r="192" s="2" customFormat="1">
      <c r="A192" s="40"/>
      <c r="B192" s="41"/>
      <c r="C192" s="42"/>
      <c r="D192" s="219" t="s">
        <v>145</v>
      </c>
      <c r="E192" s="42"/>
      <c r="F192" s="220" t="s">
        <v>290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145</v>
      </c>
      <c r="AU192" s="19" t="s">
        <v>86</v>
      </c>
    </row>
    <row r="193" s="2" customFormat="1">
      <c r="A193" s="40"/>
      <c r="B193" s="41"/>
      <c r="C193" s="42"/>
      <c r="D193" s="224" t="s">
        <v>147</v>
      </c>
      <c r="E193" s="42"/>
      <c r="F193" s="225" t="s">
        <v>291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147</v>
      </c>
      <c r="AU193" s="19" t="s">
        <v>86</v>
      </c>
    </row>
    <row r="194" s="13" customFormat="1">
      <c r="A194" s="13"/>
      <c r="B194" s="227"/>
      <c r="C194" s="228"/>
      <c r="D194" s="219" t="s">
        <v>151</v>
      </c>
      <c r="E194" s="229" t="s">
        <v>19</v>
      </c>
      <c r="F194" s="230" t="s">
        <v>292</v>
      </c>
      <c r="G194" s="228"/>
      <c r="H194" s="231">
        <v>140.40000000000001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151</v>
      </c>
      <c r="AU194" s="237" t="s">
        <v>86</v>
      </c>
      <c r="AV194" s="13" t="s">
        <v>86</v>
      </c>
      <c r="AW194" s="13" t="s">
        <v>35</v>
      </c>
      <c r="AX194" s="13" t="s">
        <v>84</v>
      </c>
      <c r="AY194" s="237" t="s">
        <v>136</v>
      </c>
    </row>
    <row r="195" s="2" customFormat="1" ht="16.5" customHeight="1">
      <c r="A195" s="40"/>
      <c r="B195" s="41"/>
      <c r="C195" s="206" t="s">
        <v>293</v>
      </c>
      <c r="D195" s="206" t="s">
        <v>138</v>
      </c>
      <c r="E195" s="207" t="s">
        <v>294</v>
      </c>
      <c r="F195" s="208" t="s">
        <v>288</v>
      </c>
      <c r="G195" s="209" t="s">
        <v>155</v>
      </c>
      <c r="H195" s="210">
        <v>72.799999999999997</v>
      </c>
      <c r="I195" s="211"/>
      <c r="J195" s="212">
        <f>ROUND(I195*H195,2)</f>
        <v>0</v>
      </c>
      <c r="K195" s="208" t="s">
        <v>142</v>
      </c>
      <c r="L195" s="46"/>
      <c r="M195" s="213" t="s">
        <v>19</v>
      </c>
      <c r="N195" s="214" t="s">
        <v>47</v>
      </c>
      <c r="O195" s="86"/>
      <c r="P195" s="215">
        <f>O195*H195</f>
        <v>0</v>
      </c>
      <c r="Q195" s="215">
        <v>1.9967999999999999</v>
      </c>
      <c r="R195" s="215">
        <f>Q195*H195</f>
        <v>145.36703999999997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143</v>
      </c>
      <c r="AT195" s="217" t="s">
        <v>138</v>
      </c>
      <c r="AU195" s="217" t="s">
        <v>86</v>
      </c>
      <c r="AY195" s="19" t="s">
        <v>136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84</v>
      </c>
      <c r="BK195" s="218">
        <f>ROUND(I195*H195,2)</f>
        <v>0</v>
      </c>
      <c r="BL195" s="19" t="s">
        <v>143</v>
      </c>
      <c r="BM195" s="217" t="s">
        <v>295</v>
      </c>
    </row>
    <row r="196" s="2" customFormat="1">
      <c r="A196" s="40"/>
      <c r="B196" s="41"/>
      <c r="C196" s="42"/>
      <c r="D196" s="219" t="s">
        <v>145</v>
      </c>
      <c r="E196" s="42"/>
      <c r="F196" s="220" t="s">
        <v>290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145</v>
      </c>
      <c r="AU196" s="19" t="s">
        <v>86</v>
      </c>
    </row>
    <row r="197" s="2" customFormat="1">
      <c r="A197" s="40"/>
      <c r="B197" s="41"/>
      <c r="C197" s="42"/>
      <c r="D197" s="224" t="s">
        <v>147</v>
      </c>
      <c r="E197" s="42"/>
      <c r="F197" s="225" t="s">
        <v>296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147</v>
      </c>
      <c r="AU197" s="19" t="s">
        <v>86</v>
      </c>
    </row>
    <row r="198" s="13" customFormat="1">
      <c r="A198" s="13"/>
      <c r="B198" s="227"/>
      <c r="C198" s="228"/>
      <c r="D198" s="219" t="s">
        <v>151</v>
      </c>
      <c r="E198" s="229" t="s">
        <v>19</v>
      </c>
      <c r="F198" s="230" t="s">
        <v>297</v>
      </c>
      <c r="G198" s="228"/>
      <c r="H198" s="231">
        <v>72.799999999999997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151</v>
      </c>
      <c r="AU198" s="237" t="s">
        <v>86</v>
      </c>
      <c r="AV198" s="13" t="s">
        <v>86</v>
      </c>
      <c r="AW198" s="13" t="s">
        <v>35</v>
      </c>
      <c r="AX198" s="13" t="s">
        <v>84</v>
      </c>
      <c r="AY198" s="237" t="s">
        <v>136</v>
      </c>
    </row>
    <row r="199" s="2" customFormat="1" ht="16.5" customHeight="1">
      <c r="A199" s="40"/>
      <c r="B199" s="41"/>
      <c r="C199" s="206" t="s">
        <v>298</v>
      </c>
      <c r="D199" s="206" t="s">
        <v>138</v>
      </c>
      <c r="E199" s="207" t="s">
        <v>299</v>
      </c>
      <c r="F199" s="208" t="s">
        <v>300</v>
      </c>
      <c r="G199" s="209" t="s">
        <v>141</v>
      </c>
      <c r="H199" s="210">
        <v>533</v>
      </c>
      <c r="I199" s="211"/>
      <c r="J199" s="212">
        <f>ROUND(I199*H199,2)</f>
        <v>0</v>
      </c>
      <c r="K199" s="208" t="s">
        <v>142</v>
      </c>
      <c r="L199" s="46"/>
      <c r="M199" s="213" t="s">
        <v>19</v>
      </c>
      <c r="N199" s="214" t="s">
        <v>47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143</v>
      </c>
      <c r="AT199" s="217" t="s">
        <v>138</v>
      </c>
      <c r="AU199" s="217" t="s">
        <v>86</v>
      </c>
      <c r="AY199" s="19" t="s">
        <v>136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84</v>
      </c>
      <c r="BK199" s="218">
        <f>ROUND(I199*H199,2)</f>
        <v>0</v>
      </c>
      <c r="BL199" s="19" t="s">
        <v>143</v>
      </c>
      <c r="BM199" s="217" t="s">
        <v>301</v>
      </c>
    </row>
    <row r="200" s="2" customFormat="1">
      <c r="A200" s="40"/>
      <c r="B200" s="41"/>
      <c r="C200" s="42"/>
      <c r="D200" s="219" t="s">
        <v>145</v>
      </c>
      <c r="E200" s="42"/>
      <c r="F200" s="220" t="s">
        <v>302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145</v>
      </c>
      <c r="AU200" s="19" t="s">
        <v>86</v>
      </c>
    </row>
    <row r="201" s="2" customFormat="1">
      <c r="A201" s="40"/>
      <c r="B201" s="41"/>
      <c r="C201" s="42"/>
      <c r="D201" s="224" t="s">
        <v>147</v>
      </c>
      <c r="E201" s="42"/>
      <c r="F201" s="225" t="s">
        <v>303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147</v>
      </c>
      <c r="AU201" s="19" t="s">
        <v>86</v>
      </c>
    </row>
    <row r="202" s="13" customFormat="1">
      <c r="A202" s="13"/>
      <c r="B202" s="227"/>
      <c r="C202" s="228"/>
      <c r="D202" s="219" t="s">
        <v>151</v>
      </c>
      <c r="E202" s="229" t="s">
        <v>19</v>
      </c>
      <c r="F202" s="230" t="s">
        <v>304</v>
      </c>
      <c r="G202" s="228"/>
      <c r="H202" s="231">
        <v>533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151</v>
      </c>
      <c r="AU202" s="237" t="s">
        <v>86</v>
      </c>
      <c r="AV202" s="13" t="s">
        <v>86</v>
      </c>
      <c r="AW202" s="13" t="s">
        <v>35</v>
      </c>
      <c r="AX202" s="13" t="s">
        <v>84</v>
      </c>
      <c r="AY202" s="237" t="s">
        <v>136</v>
      </c>
    </row>
    <row r="203" s="2" customFormat="1" ht="16.5" customHeight="1">
      <c r="A203" s="40"/>
      <c r="B203" s="41"/>
      <c r="C203" s="206" t="s">
        <v>305</v>
      </c>
      <c r="D203" s="206" t="s">
        <v>138</v>
      </c>
      <c r="E203" s="207" t="s">
        <v>306</v>
      </c>
      <c r="F203" s="208" t="s">
        <v>307</v>
      </c>
      <c r="G203" s="209" t="s">
        <v>155</v>
      </c>
      <c r="H203" s="210">
        <v>79.950000000000003</v>
      </c>
      <c r="I203" s="211"/>
      <c r="J203" s="212">
        <f>ROUND(I203*H203,2)</f>
        <v>0</v>
      </c>
      <c r="K203" s="208" t="s">
        <v>142</v>
      </c>
      <c r="L203" s="46"/>
      <c r="M203" s="213" t="s">
        <v>19</v>
      </c>
      <c r="N203" s="214" t="s">
        <v>47</v>
      </c>
      <c r="O203" s="86"/>
      <c r="P203" s="215">
        <f>O203*H203</f>
        <v>0</v>
      </c>
      <c r="Q203" s="215">
        <v>2.1600000000000001</v>
      </c>
      <c r="R203" s="215">
        <f>Q203*H203</f>
        <v>172.69200000000001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143</v>
      </c>
      <c r="AT203" s="217" t="s">
        <v>138</v>
      </c>
      <c r="AU203" s="217" t="s">
        <v>86</v>
      </c>
      <c r="AY203" s="19" t="s">
        <v>136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84</v>
      </c>
      <c r="BK203" s="218">
        <f>ROUND(I203*H203,2)</f>
        <v>0</v>
      </c>
      <c r="BL203" s="19" t="s">
        <v>143</v>
      </c>
      <c r="BM203" s="217" t="s">
        <v>308</v>
      </c>
    </row>
    <row r="204" s="2" customFormat="1">
      <c r="A204" s="40"/>
      <c r="B204" s="41"/>
      <c r="C204" s="42"/>
      <c r="D204" s="219" t="s">
        <v>145</v>
      </c>
      <c r="E204" s="42"/>
      <c r="F204" s="220" t="s">
        <v>309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145</v>
      </c>
      <c r="AU204" s="19" t="s">
        <v>86</v>
      </c>
    </row>
    <row r="205" s="2" customFormat="1">
      <c r="A205" s="40"/>
      <c r="B205" s="41"/>
      <c r="C205" s="42"/>
      <c r="D205" s="224" t="s">
        <v>147</v>
      </c>
      <c r="E205" s="42"/>
      <c r="F205" s="225" t="s">
        <v>310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147</v>
      </c>
      <c r="AU205" s="19" t="s">
        <v>86</v>
      </c>
    </row>
    <row r="206" s="13" customFormat="1">
      <c r="A206" s="13"/>
      <c r="B206" s="227"/>
      <c r="C206" s="228"/>
      <c r="D206" s="219" t="s">
        <v>151</v>
      </c>
      <c r="E206" s="229" t="s">
        <v>19</v>
      </c>
      <c r="F206" s="230" t="s">
        <v>311</v>
      </c>
      <c r="G206" s="228"/>
      <c r="H206" s="231">
        <v>79.950000000000003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151</v>
      </c>
      <c r="AU206" s="237" t="s">
        <v>86</v>
      </c>
      <c r="AV206" s="13" t="s">
        <v>86</v>
      </c>
      <c r="AW206" s="13" t="s">
        <v>35</v>
      </c>
      <c r="AX206" s="13" t="s">
        <v>84</v>
      </c>
      <c r="AY206" s="237" t="s">
        <v>136</v>
      </c>
    </row>
    <row r="207" s="2" customFormat="1" ht="16.5" customHeight="1">
      <c r="A207" s="40"/>
      <c r="B207" s="41"/>
      <c r="C207" s="206" t="s">
        <v>312</v>
      </c>
      <c r="D207" s="206" t="s">
        <v>138</v>
      </c>
      <c r="E207" s="207" t="s">
        <v>313</v>
      </c>
      <c r="F207" s="208" t="s">
        <v>314</v>
      </c>
      <c r="G207" s="209" t="s">
        <v>155</v>
      </c>
      <c r="H207" s="210">
        <v>133.25</v>
      </c>
      <c r="I207" s="211"/>
      <c r="J207" s="212">
        <f>ROUND(I207*H207,2)</f>
        <v>0</v>
      </c>
      <c r="K207" s="208" t="s">
        <v>142</v>
      </c>
      <c r="L207" s="46"/>
      <c r="M207" s="213" t="s">
        <v>19</v>
      </c>
      <c r="N207" s="214" t="s">
        <v>47</v>
      </c>
      <c r="O207" s="86"/>
      <c r="P207" s="215">
        <f>O207*H207</f>
        <v>0</v>
      </c>
      <c r="Q207" s="215">
        <v>2.1600000000000001</v>
      </c>
      <c r="R207" s="215">
        <f>Q207*H207</f>
        <v>287.81999999999999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143</v>
      </c>
      <c r="AT207" s="217" t="s">
        <v>138</v>
      </c>
      <c r="AU207" s="217" t="s">
        <v>86</v>
      </c>
      <c r="AY207" s="19" t="s">
        <v>136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84</v>
      </c>
      <c r="BK207" s="218">
        <f>ROUND(I207*H207,2)</f>
        <v>0</v>
      </c>
      <c r="BL207" s="19" t="s">
        <v>143</v>
      </c>
      <c r="BM207" s="217" t="s">
        <v>315</v>
      </c>
    </row>
    <row r="208" s="2" customFormat="1">
      <c r="A208" s="40"/>
      <c r="B208" s="41"/>
      <c r="C208" s="42"/>
      <c r="D208" s="219" t="s">
        <v>145</v>
      </c>
      <c r="E208" s="42"/>
      <c r="F208" s="220" t="s">
        <v>316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145</v>
      </c>
      <c r="AU208" s="19" t="s">
        <v>86</v>
      </c>
    </row>
    <row r="209" s="2" customFormat="1">
      <c r="A209" s="40"/>
      <c r="B209" s="41"/>
      <c r="C209" s="42"/>
      <c r="D209" s="224" t="s">
        <v>147</v>
      </c>
      <c r="E209" s="42"/>
      <c r="F209" s="225" t="s">
        <v>317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147</v>
      </c>
      <c r="AU209" s="19" t="s">
        <v>86</v>
      </c>
    </row>
    <row r="210" s="2" customFormat="1">
      <c r="A210" s="40"/>
      <c r="B210" s="41"/>
      <c r="C210" s="42"/>
      <c r="D210" s="219" t="s">
        <v>149</v>
      </c>
      <c r="E210" s="42"/>
      <c r="F210" s="226" t="s">
        <v>318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149</v>
      </c>
      <c r="AU210" s="19" t="s">
        <v>86</v>
      </c>
    </row>
    <row r="211" s="13" customFormat="1">
      <c r="A211" s="13"/>
      <c r="B211" s="227"/>
      <c r="C211" s="228"/>
      <c r="D211" s="219" t="s">
        <v>151</v>
      </c>
      <c r="E211" s="229" t="s">
        <v>19</v>
      </c>
      <c r="F211" s="230" t="s">
        <v>319</v>
      </c>
      <c r="G211" s="228"/>
      <c r="H211" s="231">
        <v>133.25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151</v>
      </c>
      <c r="AU211" s="237" t="s">
        <v>86</v>
      </c>
      <c r="AV211" s="13" t="s">
        <v>86</v>
      </c>
      <c r="AW211" s="13" t="s">
        <v>35</v>
      </c>
      <c r="AX211" s="13" t="s">
        <v>84</v>
      </c>
      <c r="AY211" s="237" t="s">
        <v>136</v>
      </c>
    </row>
    <row r="212" s="12" customFormat="1" ht="22.8" customHeight="1">
      <c r="A212" s="12"/>
      <c r="B212" s="190"/>
      <c r="C212" s="191"/>
      <c r="D212" s="192" t="s">
        <v>75</v>
      </c>
      <c r="E212" s="204" t="s">
        <v>171</v>
      </c>
      <c r="F212" s="204" t="s">
        <v>320</v>
      </c>
      <c r="G212" s="191"/>
      <c r="H212" s="191"/>
      <c r="I212" s="194"/>
      <c r="J212" s="205">
        <f>BK212</f>
        <v>0</v>
      </c>
      <c r="K212" s="191"/>
      <c r="L212" s="196"/>
      <c r="M212" s="197"/>
      <c r="N212" s="198"/>
      <c r="O212" s="198"/>
      <c r="P212" s="199">
        <f>SUM(P213:P225)</f>
        <v>0</v>
      </c>
      <c r="Q212" s="198"/>
      <c r="R212" s="199">
        <f>SUM(R213:R225)</f>
        <v>3.52</v>
      </c>
      <c r="S212" s="198"/>
      <c r="T212" s="200">
        <f>SUM(T213:T225)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1" t="s">
        <v>84</v>
      </c>
      <c r="AT212" s="202" t="s">
        <v>75</v>
      </c>
      <c r="AU212" s="202" t="s">
        <v>84</v>
      </c>
      <c r="AY212" s="201" t="s">
        <v>136</v>
      </c>
      <c r="BK212" s="203">
        <f>SUM(BK213:BK225)</f>
        <v>0</v>
      </c>
    </row>
    <row r="213" s="2" customFormat="1" ht="24.15" customHeight="1">
      <c r="A213" s="40"/>
      <c r="B213" s="41"/>
      <c r="C213" s="206" t="s">
        <v>321</v>
      </c>
      <c r="D213" s="206" t="s">
        <v>138</v>
      </c>
      <c r="E213" s="207" t="s">
        <v>322</v>
      </c>
      <c r="F213" s="208" t="s">
        <v>323</v>
      </c>
      <c r="G213" s="209" t="s">
        <v>141</v>
      </c>
      <c r="H213" s="210">
        <v>176</v>
      </c>
      <c r="I213" s="211"/>
      <c r="J213" s="212">
        <f>ROUND(I213*H213,2)</f>
        <v>0</v>
      </c>
      <c r="K213" s="208" t="s">
        <v>142</v>
      </c>
      <c r="L213" s="46"/>
      <c r="M213" s="213" t="s">
        <v>19</v>
      </c>
      <c r="N213" s="214" t="s">
        <v>47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143</v>
      </c>
      <c r="AT213" s="217" t="s">
        <v>138</v>
      </c>
      <c r="AU213" s="217" t="s">
        <v>86</v>
      </c>
      <c r="AY213" s="19" t="s">
        <v>136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84</v>
      </c>
      <c r="BK213" s="218">
        <f>ROUND(I213*H213,2)</f>
        <v>0</v>
      </c>
      <c r="BL213" s="19" t="s">
        <v>143</v>
      </c>
      <c r="BM213" s="217" t="s">
        <v>324</v>
      </c>
    </row>
    <row r="214" s="2" customFormat="1">
      <c r="A214" s="40"/>
      <c r="B214" s="41"/>
      <c r="C214" s="42"/>
      <c r="D214" s="219" t="s">
        <v>145</v>
      </c>
      <c r="E214" s="42"/>
      <c r="F214" s="220" t="s">
        <v>325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145</v>
      </c>
      <c r="AU214" s="19" t="s">
        <v>86</v>
      </c>
    </row>
    <row r="215" s="2" customFormat="1">
      <c r="A215" s="40"/>
      <c r="B215" s="41"/>
      <c r="C215" s="42"/>
      <c r="D215" s="224" t="s">
        <v>147</v>
      </c>
      <c r="E215" s="42"/>
      <c r="F215" s="225" t="s">
        <v>326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147</v>
      </c>
      <c r="AU215" s="19" t="s">
        <v>86</v>
      </c>
    </row>
    <row r="216" s="14" customFormat="1">
      <c r="A216" s="14"/>
      <c r="B216" s="238"/>
      <c r="C216" s="239"/>
      <c r="D216" s="219" t="s">
        <v>151</v>
      </c>
      <c r="E216" s="240" t="s">
        <v>19</v>
      </c>
      <c r="F216" s="241" t="s">
        <v>196</v>
      </c>
      <c r="G216" s="239"/>
      <c r="H216" s="240" t="s">
        <v>19</v>
      </c>
      <c r="I216" s="242"/>
      <c r="J216" s="239"/>
      <c r="K216" s="239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151</v>
      </c>
      <c r="AU216" s="247" t="s">
        <v>86</v>
      </c>
      <c r="AV216" s="14" t="s">
        <v>84</v>
      </c>
      <c r="AW216" s="14" t="s">
        <v>35</v>
      </c>
      <c r="AX216" s="14" t="s">
        <v>76</v>
      </c>
      <c r="AY216" s="247" t="s">
        <v>136</v>
      </c>
    </row>
    <row r="217" s="13" customFormat="1">
      <c r="A217" s="13"/>
      <c r="B217" s="227"/>
      <c r="C217" s="228"/>
      <c r="D217" s="219" t="s">
        <v>151</v>
      </c>
      <c r="E217" s="229" t="s">
        <v>19</v>
      </c>
      <c r="F217" s="230" t="s">
        <v>197</v>
      </c>
      <c r="G217" s="228"/>
      <c r="H217" s="231">
        <v>180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151</v>
      </c>
      <c r="AU217" s="237" t="s">
        <v>86</v>
      </c>
      <c r="AV217" s="13" t="s">
        <v>86</v>
      </c>
      <c r="AW217" s="13" t="s">
        <v>35</v>
      </c>
      <c r="AX217" s="13" t="s">
        <v>76</v>
      </c>
      <c r="AY217" s="237" t="s">
        <v>136</v>
      </c>
    </row>
    <row r="218" s="14" customFormat="1">
      <c r="A218" s="14"/>
      <c r="B218" s="238"/>
      <c r="C218" s="239"/>
      <c r="D218" s="219" t="s">
        <v>151</v>
      </c>
      <c r="E218" s="240" t="s">
        <v>19</v>
      </c>
      <c r="F218" s="241" t="s">
        <v>187</v>
      </c>
      <c r="G218" s="239"/>
      <c r="H218" s="240" t="s">
        <v>19</v>
      </c>
      <c r="I218" s="242"/>
      <c r="J218" s="239"/>
      <c r="K218" s="239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151</v>
      </c>
      <c r="AU218" s="247" t="s">
        <v>86</v>
      </c>
      <c r="AV218" s="14" t="s">
        <v>84</v>
      </c>
      <c r="AW218" s="14" t="s">
        <v>35</v>
      </c>
      <c r="AX218" s="14" t="s">
        <v>76</v>
      </c>
      <c r="AY218" s="247" t="s">
        <v>136</v>
      </c>
    </row>
    <row r="219" s="13" customFormat="1">
      <c r="A219" s="13"/>
      <c r="B219" s="227"/>
      <c r="C219" s="228"/>
      <c r="D219" s="219" t="s">
        <v>151</v>
      </c>
      <c r="E219" s="229" t="s">
        <v>19</v>
      </c>
      <c r="F219" s="230" t="s">
        <v>198</v>
      </c>
      <c r="G219" s="228"/>
      <c r="H219" s="231">
        <v>524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151</v>
      </c>
      <c r="AU219" s="237" t="s">
        <v>86</v>
      </c>
      <c r="AV219" s="13" t="s">
        <v>86</v>
      </c>
      <c r="AW219" s="13" t="s">
        <v>35</v>
      </c>
      <c r="AX219" s="13" t="s">
        <v>76</v>
      </c>
      <c r="AY219" s="237" t="s">
        <v>136</v>
      </c>
    </row>
    <row r="220" s="15" customFormat="1">
      <c r="A220" s="15"/>
      <c r="B220" s="248"/>
      <c r="C220" s="249"/>
      <c r="D220" s="219" t="s">
        <v>151</v>
      </c>
      <c r="E220" s="250" t="s">
        <v>19</v>
      </c>
      <c r="F220" s="251" t="s">
        <v>189</v>
      </c>
      <c r="G220" s="249"/>
      <c r="H220" s="252">
        <v>704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8" t="s">
        <v>151</v>
      </c>
      <c r="AU220" s="258" t="s">
        <v>86</v>
      </c>
      <c r="AV220" s="15" t="s">
        <v>143</v>
      </c>
      <c r="AW220" s="15" t="s">
        <v>35</v>
      </c>
      <c r="AX220" s="15" t="s">
        <v>84</v>
      </c>
      <c r="AY220" s="258" t="s">
        <v>136</v>
      </c>
    </row>
    <row r="221" s="13" customFormat="1">
      <c r="A221" s="13"/>
      <c r="B221" s="227"/>
      <c r="C221" s="228"/>
      <c r="D221" s="219" t="s">
        <v>151</v>
      </c>
      <c r="E221" s="228"/>
      <c r="F221" s="230" t="s">
        <v>327</v>
      </c>
      <c r="G221" s="228"/>
      <c r="H221" s="231">
        <v>176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151</v>
      </c>
      <c r="AU221" s="237" t="s">
        <v>86</v>
      </c>
      <c r="AV221" s="13" t="s">
        <v>86</v>
      </c>
      <c r="AW221" s="13" t="s">
        <v>4</v>
      </c>
      <c r="AX221" s="13" t="s">
        <v>84</v>
      </c>
      <c r="AY221" s="237" t="s">
        <v>136</v>
      </c>
    </row>
    <row r="222" s="2" customFormat="1" ht="16.5" customHeight="1">
      <c r="A222" s="40"/>
      <c r="B222" s="41"/>
      <c r="C222" s="259" t="s">
        <v>328</v>
      </c>
      <c r="D222" s="259" t="s">
        <v>238</v>
      </c>
      <c r="E222" s="260" t="s">
        <v>329</v>
      </c>
      <c r="F222" s="261" t="s">
        <v>330</v>
      </c>
      <c r="G222" s="262" t="s">
        <v>331</v>
      </c>
      <c r="H222" s="263">
        <v>3.52</v>
      </c>
      <c r="I222" s="264"/>
      <c r="J222" s="265">
        <f>ROUND(I222*H222,2)</f>
        <v>0</v>
      </c>
      <c r="K222" s="261" t="s">
        <v>142</v>
      </c>
      <c r="L222" s="266"/>
      <c r="M222" s="267" t="s">
        <v>19</v>
      </c>
      <c r="N222" s="268" t="s">
        <v>47</v>
      </c>
      <c r="O222" s="86"/>
      <c r="P222" s="215">
        <f>O222*H222</f>
        <v>0</v>
      </c>
      <c r="Q222" s="215">
        <v>1</v>
      </c>
      <c r="R222" s="215">
        <f>Q222*H222</f>
        <v>3.52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242</v>
      </c>
      <c r="AT222" s="217" t="s">
        <v>238</v>
      </c>
      <c r="AU222" s="217" t="s">
        <v>86</v>
      </c>
      <c r="AY222" s="19" t="s">
        <v>136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84</v>
      </c>
      <c r="BK222" s="218">
        <f>ROUND(I222*H222,2)</f>
        <v>0</v>
      </c>
      <c r="BL222" s="19" t="s">
        <v>143</v>
      </c>
      <c r="BM222" s="217" t="s">
        <v>332</v>
      </c>
    </row>
    <row r="223" s="2" customFormat="1">
      <c r="A223" s="40"/>
      <c r="B223" s="41"/>
      <c r="C223" s="42"/>
      <c r="D223" s="219" t="s">
        <v>145</v>
      </c>
      <c r="E223" s="42"/>
      <c r="F223" s="220" t="s">
        <v>330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145</v>
      </c>
      <c r="AU223" s="19" t="s">
        <v>86</v>
      </c>
    </row>
    <row r="224" s="2" customFormat="1">
      <c r="A224" s="40"/>
      <c r="B224" s="41"/>
      <c r="C224" s="42"/>
      <c r="D224" s="219" t="s">
        <v>149</v>
      </c>
      <c r="E224" s="42"/>
      <c r="F224" s="226" t="s">
        <v>333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149</v>
      </c>
      <c r="AU224" s="19" t="s">
        <v>86</v>
      </c>
    </row>
    <row r="225" s="13" customFormat="1">
      <c r="A225" s="13"/>
      <c r="B225" s="227"/>
      <c r="C225" s="228"/>
      <c r="D225" s="219" t="s">
        <v>151</v>
      </c>
      <c r="E225" s="229" t="s">
        <v>19</v>
      </c>
      <c r="F225" s="230" t="s">
        <v>334</v>
      </c>
      <c r="G225" s="228"/>
      <c r="H225" s="231">
        <v>3.52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151</v>
      </c>
      <c r="AU225" s="237" t="s">
        <v>86</v>
      </c>
      <c r="AV225" s="13" t="s">
        <v>86</v>
      </c>
      <c r="AW225" s="13" t="s">
        <v>35</v>
      </c>
      <c r="AX225" s="13" t="s">
        <v>84</v>
      </c>
      <c r="AY225" s="237" t="s">
        <v>136</v>
      </c>
    </row>
    <row r="226" s="12" customFormat="1" ht="22.8" customHeight="1">
      <c r="A226" s="12"/>
      <c r="B226" s="190"/>
      <c r="C226" s="191"/>
      <c r="D226" s="192" t="s">
        <v>75</v>
      </c>
      <c r="E226" s="204" t="s">
        <v>335</v>
      </c>
      <c r="F226" s="204" t="s">
        <v>336</v>
      </c>
      <c r="G226" s="191"/>
      <c r="H226" s="191"/>
      <c r="I226" s="194"/>
      <c r="J226" s="205">
        <f>BK226</f>
        <v>0</v>
      </c>
      <c r="K226" s="191"/>
      <c r="L226" s="196"/>
      <c r="M226" s="197"/>
      <c r="N226" s="198"/>
      <c r="O226" s="198"/>
      <c r="P226" s="199">
        <f>SUM(P227:P248)</f>
        <v>0</v>
      </c>
      <c r="Q226" s="198"/>
      <c r="R226" s="199">
        <f>SUM(R227:R248)</f>
        <v>0</v>
      </c>
      <c r="S226" s="198"/>
      <c r="T226" s="200">
        <f>SUM(T227:T248)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1" t="s">
        <v>84</v>
      </c>
      <c r="AT226" s="202" t="s">
        <v>75</v>
      </c>
      <c r="AU226" s="202" t="s">
        <v>84</v>
      </c>
      <c r="AY226" s="201" t="s">
        <v>136</v>
      </c>
      <c r="BK226" s="203">
        <f>SUM(BK227:BK248)</f>
        <v>0</v>
      </c>
    </row>
    <row r="227" s="2" customFormat="1" ht="21.75" customHeight="1">
      <c r="A227" s="40"/>
      <c r="B227" s="41"/>
      <c r="C227" s="206" t="s">
        <v>337</v>
      </c>
      <c r="D227" s="206" t="s">
        <v>138</v>
      </c>
      <c r="E227" s="207" t="s">
        <v>338</v>
      </c>
      <c r="F227" s="208" t="s">
        <v>339</v>
      </c>
      <c r="G227" s="209" t="s">
        <v>331</v>
      </c>
      <c r="H227" s="210">
        <v>138.64500000000001</v>
      </c>
      <c r="I227" s="211"/>
      <c r="J227" s="212">
        <f>ROUND(I227*H227,2)</f>
        <v>0</v>
      </c>
      <c r="K227" s="208" t="s">
        <v>142</v>
      </c>
      <c r="L227" s="46"/>
      <c r="M227" s="213" t="s">
        <v>19</v>
      </c>
      <c r="N227" s="214" t="s">
        <v>47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143</v>
      </c>
      <c r="AT227" s="217" t="s">
        <v>138</v>
      </c>
      <c r="AU227" s="217" t="s">
        <v>86</v>
      </c>
      <c r="AY227" s="19" t="s">
        <v>136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84</v>
      </c>
      <c r="BK227" s="218">
        <f>ROUND(I227*H227,2)</f>
        <v>0</v>
      </c>
      <c r="BL227" s="19" t="s">
        <v>143</v>
      </c>
      <c r="BM227" s="217" t="s">
        <v>340</v>
      </c>
    </row>
    <row r="228" s="2" customFormat="1">
      <c r="A228" s="40"/>
      <c r="B228" s="41"/>
      <c r="C228" s="42"/>
      <c r="D228" s="219" t="s">
        <v>145</v>
      </c>
      <c r="E228" s="42"/>
      <c r="F228" s="220" t="s">
        <v>341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145</v>
      </c>
      <c r="AU228" s="19" t="s">
        <v>86</v>
      </c>
    </row>
    <row r="229" s="2" customFormat="1">
      <c r="A229" s="40"/>
      <c r="B229" s="41"/>
      <c r="C229" s="42"/>
      <c r="D229" s="224" t="s">
        <v>147</v>
      </c>
      <c r="E229" s="42"/>
      <c r="F229" s="225" t="s">
        <v>342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147</v>
      </c>
      <c r="AU229" s="19" t="s">
        <v>86</v>
      </c>
    </row>
    <row r="230" s="13" customFormat="1">
      <c r="A230" s="13"/>
      <c r="B230" s="227"/>
      <c r="C230" s="228"/>
      <c r="D230" s="219" t="s">
        <v>151</v>
      </c>
      <c r="E230" s="229" t="s">
        <v>19</v>
      </c>
      <c r="F230" s="230" t="s">
        <v>343</v>
      </c>
      <c r="G230" s="228"/>
      <c r="H230" s="231">
        <v>138.64500000000001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151</v>
      </c>
      <c r="AU230" s="237" t="s">
        <v>86</v>
      </c>
      <c r="AV230" s="13" t="s">
        <v>86</v>
      </c>
      <c r="AW230" s="13" t="s">
        <v>35</v>
      </c>
      <c r="AX230" s="13" t="s">
        <v>84</v>
      </c>
      <c r="AY230" s="237" t="s">
        <v>136</v>
      </c>
    </row>
    <row r="231" s="2" customFormat="1" ht="24.15" customHeight="1">
      <c r="A231" s="40"/>
      <c r="B231" s="41"/>
      <c r="C231" s="206" t="s">
        <v>344</v>
      </c>
      <c r="D231" s="206" t="s">
        <v>138</v>
      </c>
      <c r="E231" s="207" t="s">
        <v>345</v>
      </c>
      <c r="F231" s="208" t="s">
        <v>346</v>
      </c>
      <c r="G231" s="209" t="s">
        <v>331</v>
      </c>
      <c r="H231" s="210">
        <v>425.33999999999998</v>
      </c>
      <c r="I231" s="211"/>
      <c r="J231" s="212">
        <f>ROUND(I231*H231,2)</f>
        <v>0</v>
      </c>
      <c r="K231" s="208" t="s">
        <v>142</v>
      </c>
      <c r="L231" s="46"/>
      <c r="M231" s="213" t="s">
        <v>19</v>
      </c>
      <c r="N231" s="214" t="s">
        <v>47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143</v>
      </c>
      <c r="AT231" s="217" t="s">
        <v>138</v>
      </c>
      <c r="AU231" s="217" t="s">
        <v>86</v>
      </c>
      <c r="AY231" s="19" t="s">
        <v>136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84</v>
      </c>
      <c r="BK231" s="218">
        <f>ROUND(I231*H231,2)</f>
        <v>0</v>
      </c>
      <c r="BL231" s="19" t="s">
        <v>143</v>
      </c>
      <c r="BM231" s="217" t="s">
        <v>347</v>
      </c>
    </row>
    <row r="232" s="2" customFormat="1">
      <c r="A232" s="40"/>
      <c r="B232" s="41"/>
      <c r="C232" s="42"/>
      <c r="D232" s="219" t="s">
        <v>145</v>
      </c>
      <c r="E232" s="42"/>
      <c r="F232" s="220" t="s">
        <v>348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145</v>
      </c>
      <c r="AU232" s="19" t="s">
        <v>86</v>
      </c>
    </row>
    <row r="233" s="2" customFormat="1">
      <c r="A233" s="40"/>
      <c r="B233" s="41"/>
      <c r="C233" s="42"/>
      <c r="D233" s="224" t="s">
        <v>147</v>
      </c>
      <c r="E233" s="42"/>
      <c r="F233" s="225" t="s">
        <v>349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147</v>
      </c>
      <c r="AU233" s="19" t="s">
        <v>86</v>
      </c>
    </row>
    <row r="234" s="2" customFormat="1">
      <c r="A234" s="40"/>
      <c r="B234" s="41"/>
      <c r="C234" s="42"/>
      <c r="D234" s="219" t="s">
        <v>149</v>
      </c>
      <c r="E234" s="42"/>
      <c r="F234" s="226" t="s">
        <v>350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149</v>
      </c>
      <c r="AU234" s="19" t="s">
        <v>86</v>
      </c>
    </row>
    <row r="235" s="14" customFormat="1">
      <c r="A235" s="14"/>
      <c r="B235" s="238"/>
      <c r="C235" s="239"/>
      <c r="D235" s="219" t="s">
        <v>151</v>
      </c>
      <c r="E235" s="240" t="s">
        <v>19</v>
      </c>
      <c r="F235" s="241" t="s">
        <v>185</v>
      </c>
      <c r="G235" s="239"/>
      <c r="H235" s="240" t="s">
        <v>19</v>
      </c>
      <c r="I235" s="242"/>
      <c r="J235" s="239"/>
      <c r="K235" s="239"/>
      <c r="L235" s="243"/>
      <c r="M235" s="244"/>
      <c r="N235" s="245"/>
      <c r="O235" s="245"/>
      <c r="P235" s="245"/>
      <c r="Q235" s="245"/>
      <c r="R235" s="245"/>
      <c r="S235" s="245"/>
      <c r="T235" s="24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7" t="s">
        <v>151</v>
      </c>
      <c r="AU235" s="247" t="s">
        <v>86</v>
      </c>
      <c r="AV235" s="14" t="s">
        <v>84</v>
      </c>
      <c r="AW235" s="14" t="s">
        <v>35</v>
      </c>
      <c r="AX235" s="14" t="s">
        <v>76</v>
      </c>
      <c r="AY235" s="247" t="s">
        <v>136</v>
      </c>
    </row>
    <row r="236" s="13" customFormat="1">
      <c r="A236" s="13"/>
      <c r="B236" s="227"/>
      <c r="C236" s="228"/>
      <c r="D236" s="219" t="s">
        <v>151</v>
      </c>
      <c r="E236" s="229" t="s">
        <v>19</v>
      </c>
      <c r="F236" s="230" t="s">
        <v>186</v>
      </c>
      <c r="G236" s="228"/>
      <c r="H236" s="231">
        <v>150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151</v>
      </c>
      <c r="AU236" s="237" t="s">
        <v>86</v>
      </c>
      <c r="AV236" s="13" t="s">
        <v>86</v>
      </c>
      <c r="AW236" s="13" t="s">
        <v>35</v>
      </c>
      <c r="AX236" s="13" t="s">
        <v>76</v>
      </c>
      <c r="AY236" s="237" t="s">
        <v>136</v>
      </c>
    </row>
    <row r="237" s="14" customFormat="1">
      <c r="A237" s="14"/>
      <c r="B237" s="238"/>
      <c r="C237" s="239"/>
      <c r="D237" s="219" t="s">
        <v>151</v>
      </c>
      <c r="E237" s="240" t="s">
        <v>19</v>
      </c>
      <c r="F237" s="241" t="s">
        <v>187</v>
      </c>
      <c r="G237" s="239"/>
      <c r="H237" s="240" t="s">
        <v>19</v>
      </c>
      <c r="I237" s="242"/>
      <c r="J237" s="239"/>
      <c r="K237" s="239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151</v>
      </c>
      <c r="AU237" s="247" t="s">
        <v>86</v>
      </c>
      <c r="AV237" s="14" t="s">
        <v>84</v>
      </c>
      <c r="AW237" s="14" t="s">
        <v>35</v>
      </c>
      <c r="AX237" s="14" t="s">
        <v>76</v>
      </c>
      <c r="AY237" s="247" t="s">
        <v>136</v>
      </c>
    </row>
    <row r="238" s="13" customFormat="1">
      <c r="A238" s="13"/>
      <c r="B238" s="227"/>
      <c r="C238" s="228"/>
      <c r="D238" s="219" t="s">
        <v>151</v>
      </c>
      <c r="E238" s="229" t="s">
        <v>19</v>
      </c>
      <c r="F238" s="230" t="s">
        <v>351</v>
      </c>
      <c r="G238" s="228"/>
      <c r="H238" s="231">
        <v>100.2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151</v>
      </c>
      <c r="AU238" s="237" t="s">
        <v>86</v>
      </c>
      <c r="AV238" s="13" t="s">
        <v>86</v>
      </c>
      <c r="AW238" s="13" t="s">
        <v>35</v>
      </c>
      <c r="AX238" s="13" t="s">
        <v>76</v>
      </c>
      <c r="AY238" s="237" t="s">
        <v>136</v>
      </c>
    </row>
    <row r="239" s="15" customFormat="1">
      <c r="A239" s="15"/>
      <c r="B239" s="248"/>
      <c r="C239" s="249"/>
      <c r="D239" s="219" t="s">
        <v>151</v>
      </c>
      <c r="E239" s="250" t="s">
        <v>19</v>
      </c>
      <c r="F239" s="251" t="s">
        <v>189</v>
      </c>
      <c r="G239" s="249"/>
      <c r="H239" s="252">
        <v>250.19999999999999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8" t="s">
        <v>151</v>
      </c>
      <c r="AU239" s="258" t="s">
        <v>86</v>
      </c>
      <c r="AV239" s="15" t="s">
        <v>143</v>
      </c>
      <c r="AW239" s="15" t="s">
        <v>35</v>
      </c>
      <c r="AX239" s="15" t="s">
        <v>84</v>
      </c>
      <c r="AY239" s="258" t="s">
        <v>136</v>
      </c>
    </row>
    <row r="240" s="13" customFormat="1">
      <c r="A240" s="13"/>
      <c r="B240" s="227"/>
      <c r="C240" s="228"/>
      <c r="D240" s="219" t="s">
        <v>151</v>
      </c>
      <c r="E240" s="228"/>
      <c r="F240" s="230" t="s">
        <v>352</v>
      </c>
      <c r="G240" s="228"/>
      <c r="H240" s="231">
        <v>425.33999999999998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151</v>
      </c>
      <c r="AU240" s="237" t="s">
        <v>86</v>
      </c>
      <c r="AV240" s="13" t="s">
        <v>86</v>
      </c>
      <c r="AW240" s="13" t="s">
        <v>4</v>
      </c>
      <c r="AX240" s="13" t="s">
        <v>84</v>
      </c>
      <c r="AY240" s="237" t="s">
        <v>136</v>
      </c>
    </row>
    <row r="241" s="2" customFormat="1" ht="16.5" customHeight="1">
      <c r="A241" s="40"/>
      <c r="B241" s="41"/>
      <c r="C241" s="206" t="s">
        <v>353</v>
      </c>
      <c r="D241" s="206" t="s">
        <v>138</v>
      </c>
      <c r="E241" s="207" t="s">
        <v>354</v>
      </c>
      <c r="F241" s="208" t="s">
        <v>355</v>
      </c>
      <c r="G241" s="209" t="s">
        <v>331</v>
      </c>
      <c r="H241" s="210">
        <v>138.64500000000001</v>
      </c>
      <c r="I241" s="211"/>
      <c r="J241" s="212">
        <f>ROUND(I241*H241,2)</f>
        <v>0</v>
      </c>
      <c r="K241" s="208" t="s">
        <v>142</v>
      </c>
      <c r="L241" s="46"/>
      <c r="M241" s="213" t="s">
        <v>19</v>
      </c>
      <c r="N241" s="214" t="s">
        <v>47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143</v>
      </c>
      <c r="AT241" s="217" t="s">
        <v>138</v>
      </c>
      <c r="AU241" s="217" t="s">
        <v>86</v>
      </c>
      <c r="AY241" s="19" t="s">
        <v>136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84</v>
      </c>
      <c r="BK241" s="218">
        <f>ROUND(I241*H241,2)</f>
        <v>0</v>
      </c>
      <c r="BL241" s="19" t="s">
        <v>143</v>
      </c>
      <c r="BM241" s="217" t="s">
        <v>356</v>
      </c>
    </row>
    <row r="242" s="2" customFormat="1">
      <c r="A242" s="40"/>
      <c r="B242" s="41"/>
      <c r="C242" s="42"/>
      <c r="D242" s="219" t="s">
        <v>145</v>
      </c>
      <c r="E242" s="42"/>
      <c r="F242" s="220" t="s">
        <v>357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145</v>
      </c>
      <c r="AU242" s="19" t="s">
        <v>86</v>
      </c>
    </row>
    <row r="243" s="2" customFormat="1">
      <c r="A243" s="40"/>
      <c r="B243" s="41"/>
      <c r="C243" s="42"/>
      <c r="D243" s="224" t="s">
        <v>147</v>
      </c>
      <c r="E243" s="42"/>
      <c r="F243" s="225" t="s">
        <v>358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147</v>
      </c>
      <c r="AU243" s="19" t="s">
        <v>86</v>
      </c>
    </row>
    <row r="244" s="2" customFormat="1" ht="16.5" customHeight="1">
      <c r="A244" s="40"/>
      <c r="B244" s="41"/>
      <c r="C244" s="206" t="s">
        <v>359</v>
      </c>
      <c r="D244" s="206" t="s">
        <v>138</v>
      </c>
      <c r="E244" s="207" t="s">
        <v>360</v>
      </c>
      <c r="F244" s="208" t="s">
        <v>361</v>
      </c>
      <c r="G244" s="209" t="s">
        <v>331</v>
      </c>
      <c r="H244" s="210">
        <v>2634.2550000000001</v>
      </c>
      <c r="I244" s="211"/>
      <c r="J244" s="212">
        <f>ROUND(I244*H244,2)</f>
        <v>0</v>
      </c>
      <c r="K244" s="208" t="s">
        <v>142</v>
      </c>
      <c r="L244" s="46"/>
      <c r="M244" s="213" t="s">
        <v>19</v>
      </c>
      <c r="N244" s="214" t="s">
        <v>47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143</v>
      </c>
      <c r="AT244" s="217" t="s">
        <v>138</v>
      </c>
      <c r="AU244" s="217" t="s">
        <v>86</v>
      </c>
      <c r="AY244" s="19" t="s">
        <v>136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84</v>
      </c>
      <c r="BK244" s="218">
        <f>ROUND(I244*H244,2)</f>
        <v>0</v>
      </c>
      <c r="BL244" s="19" t="s">
        <v>143</v>
      </c>
      <c r="BM244" s="217" t="s">
        <v>362</v>
      </c>
    </row>
    <row r="245" s="2" customFormat="1">
      <c r="A245" s="40"/>
      <c r="B245" s="41"/>
      <c r="C245" s="42"/>
      <c r="D245" s="219" t="s">
        <v>145</v>
      </c>
      <c r="E245" s="42"/>
      <c r="F245" s="220" t="s">
        <v>363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145</v>
      </c>
      <c r="AU245" s="19" t="s">
        <v>86</v>
      </c>
    </row>
    <row r="246" s="2" customFormat="1">
      <c r="A246" s="40"/>
      <c r="B246" s="41"/>
      <c r="C246" s="42"/>
      <c r="D246" s="224" t="s">
        <v>147</v>
      </c>
      <c r="E246" s="42"/>
      <c r="F246" s="225" t="s">
        <v>364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147</v>
      </c>
      <c r="AU246" s="19" t="s">
        <v>86</v>
      </c>
    </row>
    <row r="247" s="13" customFormat="1">
      <c r="A247" s="13"/>
      <c r="B247" s="227"/>
      <c r="C247" s="228"/>
      <c r="D247" s="219" t="s">
        <v>151</v>
      </c>
      <c r="E247" s="229" t="s">
        <v>19</v>
      </c>
      <c r="F247" s="230" t="s">
        <v>343</v>
      </c>
      <c r="G247" s="228"/>
      <c r="H247" s="231">
        <v>138.64500000000001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151</v>
      </c>
      <c r="AU247" s="237" t="s">
        <v>86</v>
      </c>
      <c r="AV247" s="13" t="s">
        <v>86</v>
      </c>
      <c r="AW247" s="13" t="s">
        <v>35</v>
      </c>
      <c r="AX247" s="13" t="s">
        <v>84</v>
      </c>
      <c r="AY247" s="237" t="s">
        <v>136</v>
      </c>
    </row>
    <row r="248" s="13" customFormat="1">
      <c r="A248" s="13"/>
      <c r="B248" s="227"/>
      <c r="C248" s="228"/>
      <c r="D248" s="219" t="s">
        <v>151</v>
      </c>
      <c r="E248" s="228"/>
      <c r="F248" s="230" t="s">
        <v>365</v>
      </c>
      <c r="G248" s="228"/>
      <c r="H248" s="231">
        <v>2634.2550000000001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151</v>
      </c>
      <c r="AU248" s="237" t="s">
        <v>86</v>
      </c>
      <c r="AV248" s="13" t="s">
        <v>86</v>
      </c>
      <c r="AW248" s="13" t="s">
        <v>4</v>
      </c>
      <c r="AX248" s="13" t="s">
        <v>84</v>
      </c>
      <c r="AY248" s="237" t="s">
        <v>136</v>
      </c>
    </row>
    <row r="249" s="12" customFormat="1" ht="22.8" customHeight="1">
      <c r="A249" s="12"/>
      <c r="B249" s="190"/>
      <c r="C249" s="191"/>
      <c r="D249" s="192" t="s">
        <v>75</v>
      </c>
      <c r="E249" s="204" t="s">
        <v>366</v>
      </c>
      <c r="F249" s="204" t="s">
        <v>367</v>
      </c>
      <c r="G249" s="191"/>
      <c r="H249" s="191"/>
      <c r="I249" s="194"/>
      <c r="J249" s="205">
        <f>BK249</f>
        <v>0</v>
      </c>
      <c r="K249" s="191"/>
      <c r="L249" s="196"/>
      <c r="M249" s="197"/>
      <c r="N249" s="198"/>
      <c r="O249" s="198"/>
      <c r="P249" s="199">
        <f>SUM(P250:P252)</f>
        <v>0</v>
      </c>
      <c r="Q249" s="198"/>
      <c r="R249" s="199">
        <f>SUM(R250:R252)</f>
        <v>0</v>
      </c>
      <c r="S249" s="198"/>
      <c r="T249" s="200">
        <f>SUM(T250:T252)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1" t="s">
        <v>84</v>
      </c>
      <c r="AT249" s="202" t="s">
        <v>75</v>
      </c>
      <c r="AU249" s="202" t="s">
        <v>84</v>
      </c>
      <c r="AY249" s="201" t="s">
        <v>136</v>
      </c>
      <c r="BK249" s="203">
        <f>SUM(BK250:BK252)</f>
        <v>0</v>
      </c>
    </row>
    <row r="250" s="2" customFormat="1" ht="16.5" customHeight="1">
      <c r="A250" s="40"/>
      <c r="B250" s="41"/>
      <c r="C250" s="206" t="s">
        <v>368</v>
      </c>
      <c r="D250" s="206" t="s">
        <v>138</v>
      </c>
      <c r="E250" s="207" t="s">
        <v>369</v>
      </c>
      <c r="F250" s="208" t="s">
        <v>370</v>
      </c>
      <c r="G250" s="209" t="s">
        <v>331</v>
      </c>
      <c r="H250" s="210">
        <v>1022.181</v>
      </c>
      <c r="I250" s="211"/>
      <c r="J250" s="212">
        <f>ROUND(I250*H250,2)</f>
        <v>0</v>
      </c>
      <c r="K250" s="208" t="s">
        <v>142</v>
      </c>
      <c r="L250" s="46"/>
      <c r="M250" s="213" t="s">
        <v>19</v>
      </c>
      <c r="N250" s="214" t="s">
        <v>47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143</v>
      </c>
      <c r="AT250" s="217" t="s">
        <v>138</v>
      </c>
      <c r="AU250" s="217" t="s">
        <v>86</v>
      </c>
      <c r="AY250" s="19" t="s">
        <v>136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84</v>
      </c>
      <c r="BK250" s="218">
        <f>ROUND(I250*H250,2)</f>
        <v>0</v>
      </c>
      <c r="BL250" s="19" t="s">
        <v>143</v>
      </c>
      <c r="BM250" s="217" t="s">
        <v>371</v>
      </c>
    </row>
    <row r="251" s="2" customFormat="1">
      <c r="A251" s="40"/>
      <c r="B251" s="41"/>
      <c r="C251" s="42"/>
      <c r="D251" s="219" t="s">
        <v>145</v>
      </c>
      <c r="E251" s="42"/>
      <c r="F251" s="220" t="s">
        <v>372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145</v>
      </c>
      <c r="AU251" s="19" t="s">
        <v>86</v>
      </c>
    </row>
    <row r="252" s="2" customFormat="1">
      <c r="A252" s="40"/>
      <c r="B252" s="41"/>
      <c r="C252" s="42"/>
      <c r="D252" s="224" t="s">
        <v>147</v>
      </c>
      <c r="E252" s="42"/>
      <c r="F252" s="225" t="s">
        <v>373</v>
      </c>
      <c r="G252" s="42"/>
      <c r="H252" s="42"/>
      <c r="I252" s="221"/>
      <c r="J252" s="42"/>
      <c r="K252" s="42"/>
      <c r="L252" s="46"/>
      <c r="M252" s="269"/>
      <c r="N252" s="270"/>
      <c r="O252" s="271"/>
      <c r="P252" s="271"/>
      <c r="Q252" s="271"/>
      <c r="R252" s="271"/>
      <c r="S252" s="271"/>
      <c r="T252" s="272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147</v>
      </c>
      <c r="AU252" s="19" t="s">
        <v>86</v>
      </c>
    </row>
    <row r="253" s="2" customFormat="1" ht="6.96" customHeight="1">
      <c r="A253" s="40"/>
      <c r="B253" s="61"/>
      <c r="C253" s="62"/>
      <c r="D253" s="62"/>
      <c r="E253" s="62"/>
      <c r="F253" s="62"/>
      <c r="G253" s="62"/>
      <c r="H253" s="62"/>
      <c r="I253" s="62"/>
      <c r="J253" s="62"/>
      <c r="K253" s="62"/>
      <c r="L253" s="46"/>
      <c r="M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</row>
  </sheetData>
  <sheetProtection sheet="1" autoFilter="0" formatColumns="0" formatRows="0" objects="1" scenarios="1" spinCount="100000" saltValue="qDcty2BU4NeHE86a+8+WqRnqsMXbH8V3RjfKEqHoeSaFSCWurtl5JeGzDZOsmwM6mKQDOpPnYGe0mMLLpTwHxQ==" hashValue="6znc6SBBSJFGpWNA71erqV9AmMYHRNdH9LPJEjNcyB9hB5xLp0ojKPgw/C74rtMOw8Seuo0ukO/0VWs7gV1rIg==" algorithmName="SHA-512" password="CC35"/>
  <autoFilter ref="C84:K25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5_01/111151r"/>
    <hyperlink ref="F95" r:id="rId2" display="https://podminky.urs.cz/item/CS_URS_2025_01/114203103"/>
    <hyperlink ref="F99" r:id="rId3" display="https://podminky.urs.cz/item/CS_URS_2025_01/114203202"/>
    <hyperlink ref="F102" r:id="rId4" display="https://podminky.urs.cz/item/CS_URS_2025_01/114253301"/>
    <hyperlink ref="F105" r:id="rId5" display="https://podminky.urs.cz/item/CS_URS_2025_01/121151123"/>
    <hyperlink ref="F111" r:id="rId6" display="https://podminky.urs.cz/item/CS_URS_2025_01/122251104"/>
    <hyperlink ref="F129" r:id="rId7" display="https://podminky.urs.cz/item/CS_URS_2025_01/162351103"/>
    <hyperlink ref="F139" r:id="rId8" display="https://podminky.urs.cz/item/CS_URS_2025_01/167111101"/>
    <hyperlink ref="F148" r:id="rId9" display="https://podminky.urs.cz/item/CS_URS_2025_01/171151103"/>
    <hyperlink ref="F165" r:id="rId10" display="https://podminky.urs.cz/item/CS_URS_2025_01/181951112"/>
    <hyperlink ref="F170" r:id="rId11" display="https://podminky.urs.cz/item/CS_URS_2025_01/182251101"/>
    <hyperlink ref="F174" r:id="rId12" display="https://podminky.urs.cz/item/CS_URS_2025_01/182351133"/>
    <hyperlink ref="F179" r:id="rId13" display="https://podminky.urs.cz/item/CS_URS_2025_01/462512370"/>
    <hyperlink ref="F184" r:id="rId14" display="https://podminky.urs.cz/item/CS_URS_2025_01/462512r"/>
    <hyperlink ref="F189" r:id="rId15" display="https://podminky.urs.cz/item/CS_URS_2025_01/462519003"/>
    <hyperlink ref="F193" r:id="rId16" display="https://podminky.urs.cz/item/CS_URS_2025_01/463212111"/>
    <hyperlink ref="F197" r:id="rId17" display="https://podminky.urs.cz/item/CS_URS_2025_01/463212r"/>
    <hyperlink ref="F201" r:id="rId18" display="https://podminky.urs.cz/item/CS_URS_2025_01/463212191"/>
    <hyperlink ref="F205" r:id="rId19" display="https://podminky.urs.cz/item/CS_URS_2025_01/464541111"/>
    <hyperlink ref="F209" r:id="rId20" display="https://podminky.urs.cz/item/CS_URS_2025_01/464541112"/>
    <hyperlink ref="F215" r:id="rId21" display="https://podminky.urs.cz/item/CS_URS_2025_01/561081111"/>
    <hyperlink ref="F229" r:id="rId22" display="https://podminky.urs.cz/item/CS_URS_2025_01/997221615"/>
    <hyperlink ref="F233" r:id="rId23" display="https://podminky.urs.cz/item/CS_URS_2025_01/997221r"/>
    <hyperlink ref="F243" r:id="rId24" display="https://podminky.urs.cz/item/CS_URS_2025_01/997312511"/>
    <hyperlink ref="F246" r:id="rId25" display="https://podminky.urs.cz/item/CS_URS_2025_01/997312519"/>
    <hyperlink ref="F252" r:id="rId26" display="https://podminky.urs.cz/item/CS_URS_2025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108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VN Machová, odstranění nánosů a oprava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374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29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ROUND((SUM(BE90:BE296)),  2)</f>
        <v>0</v>
      </c>
      <c r="G33" s="40"/>
      <c r="H33" s="40"/>
      <c r="I33" s="150">
        <v>0.20999999999999999</v>
      </c>
      <c r="J33" s="149">
        <f>ROUND(((SUM(BE90:BE296))*I33),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ROUND((SUM(BF90:BF296)),  2)</f>
        <v>0</v>
      </c>
      <c r="G34" s="40"/>
      <c r="H34" s="40"/>
      <c r="I34" s="150">
        <v>0.12</v>
      </c>
      <c r="J34" s="149">
        <f>ROUND(((SUM(BF90:BF296))*I34),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ROUND((SUM(BG90:BG296)),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ROUND((SUM(BH90:BH296)),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ROUND((SUM(BI90:BI296)),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VN Machová, odstranění nánosů a oprava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02.1 - Oprava výpustného objektu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VN Machová</v>
      </c>
      <c r="G52" s="42"/>
      <c r="H52" s="42"/>
      <c r="I52" s="34" t="s">
        <v>23</v>
      </c>
      <c r="J52" s="74" t="str">
        <f>IF(J12="","",J12)</f>
        <v>12. 11. 2024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Moravy, s.p.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Tomáš Pecival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116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375</v>
      </c>
      <c r="E62" s="176"/>
      <c r="F62" s="176"/>
      <c r="G62" s="176"/>
      <c r="H62" s="176"/>
      <c r="I62" s="176"/>
      <c r="J62" s="177">
        <f>J163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117</v>
      </c>
      <c r="E63" s="176"/>
      <c r="F63" s="176"/>
      <c r="G63" s="176"/>
      <c r="H63" s="176"/>
      <c r="I63" s="176"/>
      <c r="J63" s="177">
        <f>J202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376</v>
      </c>
      <c r="E64" s="176"/>
      <c r="F64" s="176"/>
      <c r="G64" s="176"/>
      <c r="H64" s="176"/>
      <c r="I64" s="176"/>
      <c r="J64" s="177">
        <f>J215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377</v>
      </c>
      <c r="E65" s="176"/>
      <c r="F65" s="176"/>
      <c r="G65" s="176"/>
      <c r="H65" s="176"/>
      <c r="I65" s="176"/>
      <c r="J65" s="177">
        <f>J222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378</v>
      </c>
      <c r="E66" s="176"/>
      <c r="F66" s="176"/>
      <c r="G66" s="176"/>
      <c r="H66" s="176"/>
      <c r="I66" s="176"/>
      <c r="J66" s="177">
        <f>J245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120</v>
      </c>
      <c r="E67" s="176"/>
      <c r="F67" s="176"/>
      <c r="G67" s="176"/>
      <c r="H67" s="176"/>
      <c r="I67" s="176"/>
      <c r="J67" s="177">
        <f>J257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379</v>
      </c>
      <c r="E68" s="170"/>
      <c r="F68" s="170"/>
      <c r="G68" s="170"/>
      <c r="H68" s="170"/>
      <c r="I68" s="170"/>
      <c r="J68" s="171">
        <f>J261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380</v>
      </c>
      <c r="E69" s="176"/>
      <c r="F69" s="176"/>
      <c r="G69" s="176"/>
      <c r="H69" s="176"/>
      <c r="I69" s="176"/>
      <c r="J69" s="177">
        <f>J262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381</v>
      </c>
      <c r="E70" s="176"/>
      <c r="F70" s="176"/>
      <c r="G70" s="176"/>
      <c r="H70" s="176"/>
      <c r="I70" s="176"/>
      <c r="J70" s="177">
        <f>J293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VN Machová, odstranění nánosů a oprava nádrže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109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02.1 - Oprava výpustného objektu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VN Machová</v>
      </c>
      <c r="G84" s="42"/>
      <c r="H84" s="42"/>
      <c r="I84" s="34" t="s">
        <v>23</v>
      </c>
      <c r="J84" s="74" t="str">
        <f>IF(J12="","",J12)</f>
        <v>12. 11. 2024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>Povodí Moravy, s.p.</v>
      </c>
      <c r="G86" s="42"/>
      <c r="H86" s="42"/>
      <c r="I86" s="34" t="s">
        <v>33</v>
      </c>
      <c r="J86" s="38" t="str">
        <f>E21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31</v>
      </c>
      <c r="D87" s="42"/>
      <c r="E87" s="42"/>
      <c r="F87" s="29" t="str">
        <f>IF(E18="","",E18)</f>
        <v>Vyplň údaj</v>
      </c>
      <c r="G87" s="42"/>
      <c r="H87" s="42"/>
      <c r="I87" s="34" t="s">
        <v>36</v>
      </c>
      <c r="J87" s="38" t="str">
        <f>E24</f>
        <v>Ing. Tomáš Pecival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122</v>
      </c>
      <c r="D89" s="182" t="s">
        <v>61</v>
      </c>
      <c r="E89" s="182" t="s">
        <v>57</v>
      </c>
      <c r="F89" s="182" t="s">
        <v>58</v>
      </c>
      <c r="G89" s="182" t="s">
        <v>123</v>
      </c>
      <c r="H89" s="182" t="s">
        <v>124</v>
      </c>
      <c r="I89" s="182" t="s">
        <v>125</v>
      </c>
      <c r="J89" s="182" t="s">
        <v>113</v>
      </c>
      <c r="K89" s="183" t="s">
        <v>126</v>
      </c>
      <c r="L89" s="184"/>
      <c r="M89" s="94" t="s">
        <v>19</v>
      </c>
      <c r="N89" s="95" t="s">
        <v>46</v>
      </c>
      <c r="O89" s="95" t="s">
        <v>127</v>
      </c>
      <c r="P89" s="95" t="s">
        <v>128</v>
      </c>
      <c r="Q89" s="95" t="s">
        <v>129</v>
      </c>
      <c r="R89" s="95" t="s">
        <v>130</v>
      </c>
      <c r="S89" s="95" t="s">
        <v>131</v>
      </c>
      <c r="T89" s="96" t="s">
        <v>132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133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P91+P261</f>
        <v>0</v>
      </c>
      <c r="Q90" s="98"/>
      <c r="R90" s="187">
        <f>R91+R261</f>
        <v>63.261604089999992</v>
      </c>
      <c r="S90" s="98"/>
      <c r="T90" s="188">
        <f>T91+T261</f>
        <v>24.100000000000001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75</v>
      </c>
      <c r="AU90" s="19" t="s">
        <v>114</v>
      </c>
      <c r="BK90" s="189">
        <f>BK91+BK261</f>
        <v>0</v>
      </c>
    </row>
    <row r="91" s="12" customFormat="1" ht="25.92" customHeight="1">
      <c r="A91" s="12"/>
      <c r="B91" s="190"/>
      <c r="C91" s="191"/>
      <c r="D91" s="192" t="s">
        <v>75</v>
      </c>
      <c r="E91" s="193" t="s">
        <v>134</v>
      </c>
      <c r="F91" s="193" t="s">
        <v>135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P92+P163+P202+P215+P222+P245+P257</f>
        <v>0</v>
      </c>
      <c r="Q91" s="198"/>
      <c r="R91" s="199">
        <f>R92+R163+R202+R215+R222+R245+R257</f>
        <v>62.614604089999993</v>
      </c>
      <c r="S91" s="198"/>
      <c r="T91" s="200">
        <f>T92+T163+T202+T215+T222+T245+T257</f>
        <v>24.100000000000001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84</v>
      </c>
      <c r="AT91" s="202" t="s">
        <v>75</v>
      </c>
      <c r="AU91" s="202" t="s">
        <v>76</v>
      </c>
      <c r="AY91" s="201" t="s">
        <v>136</v>
      </c>
      <c r="BK91" s="203">
        <f>BK92+BK163+BK202+BK215+BK222+BK245+BK257</f>
        <v>0</v>
      </c>
    </row>
    <row r="92" s="12" customFormat="1" ht="22.8" customHeight="1">
      <c r="A92" s="12"/>
      <c r="B92" s="190"/>
      <c r="C92" s="191"/>
      <c r="D92" s="192" t="s">
        <v>75</v>
      </c>
      <c r="E92" s="204" t="s">
        <v>84</v>
      </c>
      <c r="F92" s="204" t="s">
        <v>137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SUM(P93:P162)</f>
        <v>0</v>
      </c>
      <c r="Q92" s="198"/>
      <c r="R92" s="199">
        <f>SUM(R93:R162)</f>
        <v>0.0010149999999999998</v>
      </c>
      <c r="S92" s="198"/>
      <c r="T92" s="200">
        <f>SUM(T93:T162)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84</v>
      </c>
      <c r="AT92" s="202" t="s">
        <v>75</v>
      </c>
      <c r="AU92" s="202" t="s">
        <v>84</v>
      </c>
      <c r="AY92" s="201" t="s">
        <v>136</v>
      </c>
      <c r="BK92" s="203">
        <f>SUM(BK93:BK162)</f>
        <v>0</v>
      </c>
    </row>
    <row r="93" s="2" customFormat="1" ht="16.5" customHeight="1">
      <c r="A93" s="40"/>
      <c r="B93" s="41"/>
      <c r="C93" s="206" t="s">
        <v>84</v>
      </c>
      <c r="D93" s="206" t="s">
        <v>138</v>
      </c>
      <c r="E93" s="207" t="s">
        <v>382</v>
      </c>
      <c r="F93" s="208" t="s">
        <v>383</v>
      </c>
      <c r="G93" s="209" t="s">
        <v>141</v>
      </c>
      <c r="H93" s="210">
        <v>84.650000000000006</v>
      </c>
      <c r="I93" s="211"/>
      <c r="J93" s="212">
        <f>ROUND(I93*H93,2)</f>
        <v>0</v>
      </c>
      <c r="K93" s="208" t="s">
        <v>142</v>
      </c>
      <c r="L93" s="46"/>
      <c r="M93" s="213" t="s">
        <v>19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143</v>
      </c>
      <c r="AT93" s="217" t="s">
        <v>138</v>
      </c>
      <c r="AU93" s="217" t="s">
        <v>86</v>
      </c>
      <c r="AY93" s="19" t="s">
        <v>136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143</v>
      </c>
      <c r="BM93" s="217" t="s">
        <v>384</v>
      </c>
    </row>
    <row r="94" s="2" customFormat="1">
      <c r="A94" s="40"/>
      <c r="B94" s="41"/>
      <c r="C94" s="42"/>
      <c r="D94" s="219" t="s">
        <v>145</v>
      </c>
      <c r="E94" s="42"/>
      <c r="F94" s="220" t="s">
        <v>385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145</v>
      </c>
      <c r="AU94" s="19" t="s">
        <v>86</v>
      </c>
    </row>
    <row r="95" s="2" customFormat="1">
      <c r="A95" s="40"/>
      <c r="B95" s="41"/>
      <c r="C95" s="42"/>
      <c r="D95" s="224" t="s">
        <v>147</v>
      </c>
      <c r="E95" s="42"/>
      <c r="F95" s="225" t="s">
        <v>386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147</v>
      </c>
      <c r="AU95" s="19" t="s">
        <v>86</v>
      </c>
    </row>
    <row r="96" s="2" customFormat="1">
      <c r="A96" s="40"/>
      <c r="B96" s="41"/>
      <c r="C96" s="42"/>
      <c r="D96" s="219" t="s">
        <v>149</v>
      </c>
      <c r="E96" s="42"/>
      <c r="F96" s="226" t="s">
        <v>150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149</v>
      </c>
      <c r="AU96" s="19" t="s">
        <v>86</v>
      </c>
    </row>
    <row r="97" s="13" customFormat="1">
      <c r="A97" s="13"/>
      <c r="B97" s="227"/>
      <c r="C97" s="228"/>
      <c r="D97" s="219" t="s">
        <v>151</v>
      </c>
      <c r="E97" s="229" t="s">
        <v>19</v>
      </c>
      <c r="F97" s="230" t="s">
        <v>387</v>
      </c>
      <c r="G97" s="228"/>
      <c r="H97" s="231">
        <v>84.650000000000006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151</v>
      </c>
      <c r="AU97" s="237" t="s">
        <v>86</v>
      </c>
      <c r="AV97" s="13" t="s">
        <v>86</v>
      </c>
      <c r="AW97" s="13" t="s">
        <v>35</v>
      </c>
      <c r="AX97" s="13" t="s">
        <v>84</v>
      </c>
      <c r="AY97" s="237" t="s">
        <v>136</v>
      </c>
    </row>
    <row r="98" s="2" customFormat="1" ht="16.5" customHeight="1">
      <c r="A98" s="40"/>
      <c r="B98" s="41"/>
      <c r="C98" s="206" t="s">
        <v>86</v>
      </c>
      <c r="D98" s="206" t="s">
        <v>138</v>
      </c>
      <c r="E98" s="207" t="s">
        <v>172</v>
      </c>
      <c r="F98" s="208" t="s">
        <v>173</v>
      </c>
      <c r="G98" s="209" t="s">
        <v>141</v>
      </c>
      <c r="H98" s="210">
        <v>169.30000000000001</v>
      </c>
      <c r="I98" s="211"/>
      <c r="J98" s="212">
        <f>ROUND(I98*H98,2)</f>
        <v>0</v>
      </c>
      <c r="K98" s="208" t="s">
        <v>142</v>
      </c>
      <c r="L98" s="46"/>
      <c r="M98" s="213" t="s">
        <v>19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143</v>
      </c>
      <c r="AT98" s="217" t="s">
        <v>138</v>
      </c>
      <c r="AU98" s="217" t="s">
        <v>86</v>
      </c>
      <c r="AY98" s="19" t="s">
        <v>136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143</v>
      </c>
      <c r="BM98" s="217" t="s">
        <v>388</v>
      </c>
    </row>
    <row r="99" s="2" customFormat="1">
      <c r="A99" s="40"/>
      <c r="B99" s="41"/>
      <c r="C99" s="42"/>
      <c r="D99" s="219" t="s">
        <v>145</v>
      </c>
      <c r="E99" s="42"/>
      <c r="F99" s="220" t="s">
        <v>175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145</v>
      </c>
      <c r="AU99" s="19" t="s">
        <v>86</v>
      </c>
    </row>
    <row r="100" s="2" customFormat="1">
      <c r="A100" s="40"/>
      <c r="B100" s="41"/>
      <c r="C100" s="42"/>
      <c r="D100" s="224" t="s">
        <v>147</v>
      </c>
      <c r="E100" s="42"/>
      <c r="F100" s="225" t="s">
        <v>176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86</v>
      </c>
    </row>
    <row r="101" s="2" customFormat="1">
      <c r="A101" s="40"/>
      <c r="B101" s="41"/>
      <c r="C101" s="42"/>
      <c r="D101" s="219" t="s">
        <v>149</v>
      </c>
      <c r="E101" s="42"/>
      <c r="F101" s="226" t="s">
        <v>389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149</v>
      </c>
      <c r="AU101" s="19" t="s">
        <v>86</v>
      </c>
    </row>
    <row r="102" s="13" customFormat="1">
      <c r="A102" s="13"/>
      <c r="B102" s="227"/>
      <c r="C102" s="228"/>
      <c r="D102" s="219" t="s">
        <v>151</v>
      </c>
      <c r="E102" s="229" t="s">
        <v>19</v>
      </c>
      <c r="F102" s="230" t="s">
        <v>387</v>
      </c>
      <c r="G102" s="228"/>
      <c r="H102" s="231">
        <v>84.650000000000006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151</v>
      </c>
      <c r="AU102" s="237" t="s">
        <v>86</v>
      </c>
      <c r="AV102" s="13" t="s">
        <v>86</v>
      </c>
      <c r="AW102" s="13" t="s">
        <v>35</v>
      </c>
      <c r="AX102" s="13" t="s">
        <v>84</v>
      </c>
      <c r="AY102" s="237" t="s">
        <v>136</v>
      </c>
    </row>
    <row r="103" s="13" customFormat="1">
      <c r="A103" s="13"/>
      <c r="B103" s="227"/>
      <c r="C103" s="228"/>
      <c r="D103" s="219" t="s">
        <v>151</v>
      </c>
      <c r="E103" s="228"/>
      <c r="F103" s="230" t="s">
        <v>390</v>
      </c>
      <c r="G103" s="228"/>
      <c r="H103" s="231">
        <v>169.30000000000001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151</v>
      </c>
      <c r="AU103" s="237" t="s">
        <v>86</v>
      </c>
      <c r="AV103" s="13" t="s">
        <v>86</v>
      </c>
      <c r="AW103" s="13" t="s">
        <v>4</v>
      </c>
      <c r="AX103" s="13" t="s">
        <v>84</v>
      </c>
      <c r="AY103" s="237" t="s">
        <v>136</v>
      </c>
    </row>
    <row r="104" s="2" customFormat="1" ht="21.75" customHeight="1">
      <c r="A104" s="40"/>
      <c r="B104" s="41"/>
      <c r="C104" s="206" t="s">
        <v>160</v>
      </c>
      <c r="D104" s="206" t="s">
        <v>138</v>
      </c>
      <c r="E104" s="207" t="s">
        <v>180</v>
      </c>
      <c r="F104" s="208" t="s">
        <v>181</v>
      </c>
      <c r="G104" s="209" t="s">
        <v>155</v>
      </c>
      <c r="H104" s="210">
        <v>106.83799999999999</v>
      </c>
      <c r="I104" s="211"/>
      <c r="J104" s="212">
        <f>ROUND(I104*H104,2)</f>
        <v>0</v>
      </c>
      <c r="K104" s="208" t="s">
        <v>142</v>
      </c>
      <c r="L104" s="46"/>
      <c r="M104" s="213" t="s">
        <v>19</v>
      </c>
      <c r="N104" s="214" t="s">
        <v>47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143</v>
      </c>
      <c r="AT104" s="217" t="s">
        <v>138</v>
      </c>
      <c r="AU104" s="217" t="s">
        <v>86</v>
      </c>
      <c r="AY104" s="19" t="s">
        <v>136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143</v>
      </c>
      <c r="BM104" s="217" t="s">
        <v>391</v>
      </c>
    </row>
    <row r="105" s="2" customFormat="1">
      <c r="A105" s="40"/>
      <c r="B105" s="41"/>
      <c r="C105" s="42"/>
      <c r="D105" s="219" t="s">
        <v>145</v>
      </c>
      <c r="E105" s="42"/>
      <c r="F105" s="220" t="s">
        <v>183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145</v>
      </c>
      <c r="AU105" s="19" t="s">
        <v>86</v>
      </c>
    </row>
    <row r="106" s="2" customFormat="1">
      <c r="A106" s="40"/>
      <c r="B106" s="41"/>
      <c r="C106" s="42"/>
      <c r="D106" s="224" t="s">
        <v>147</v>
      </c>
      <c r="E106" s="42"/>
      <c r="F106" s="225" t="s">
        <v>184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147</v>
      </c>
      <c r="AU106" s="19" t="s">
        <v>86</v>
      </c>
    </row>
    <row r="107" s="13" customFormat="1">
      <c r="A107" s="13"/>
      <c r="B107" s="227"/>
      <c r="C107" s="228"/>
      <c r="D107" s="219" t="s">
        <v>151</v>
      </c>
      <c r="E107" s="229" t="s">
        <v>19</v>
      </c>
      <c r="F107" s="230" t="s">
        <v>392</v>
      </c>
      <c r="G107" s="228"/>
      <c r="H107" s="231">
        <v>106.83799999999999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151</v>
      </c>
      <c r="AU107" s="237" t="s">
        <v>86</v>
      </c>
      <c r="AV107" s="13" t="s">
        <v>86</v>
      </c>
      <c r="AW107" s="13" t="s">
        <v>35</v>
      </c>
      <c r="AX107" s="13" t="s">
        <v>84</v>
      </c>
      <c r="AY107" s="237" t="s">
        <v>136</v>
      </c>
    </row>
    <row r="108" s="2" customFormat="1" ht="21.75" customHeight="1">
      <c r="A108" s="40"/>
      <c r="B108" s="41"/>
      <c r="C108" s="206" t="s">
        <v>393</v>
      </c>
      <c r="D108" s="206" t="s">
        <v>138</v>
      </c>
      <c r="E108" s="207" t="s">
        <v>202</v>
      </c>
      <c r="F108" s="208" t="s">
        <v>203</v>
      </c>
      <c r="G108" s="209" t="s">
        <v>155</v>
      </c>
      <c r="H108" s="210">
        <v>163.11000000000001</v>
      </c>
      <c r="I108" s="211"/>
      <c r="J108" s="212">
        <f>ROUND(I108*H108,2)</f>
        <v>0</v>
      </c>
      <c r="K108" s="208" t="s">
        <v>142</v>
      </c>
      <c r="L108" s="46"/>
      <c r="M108" s="213" t="s">
        <v>19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143</v>
      </c>
      <c r="AT108" s="217" t="s">
        <v>138</v>
      </c>
      <c r="AU108" s="217" t="s">
        <v>86</v>
      </c>
      <c r="AY108" s="19" t="s">
        <v>136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84</v>
      </c>
      <c r="BK108" s="218">
        <f>ROUND(I108*H108,2)</f>
        <v>0</v>
      </c>
      <c r="BL108" s="19" t="s">
        <v>143</v>
      </c>
      <c r="BM108" s="217" t="s">
        <v>394</v>
      </c>
    </row>
    <row r="109" s="2" customFormat="1">
      <c r="A109" s="40"/>
      <c r="B109" s="41"/>
      <c r="C109" s="42"/>
      <c r="D109" s="219" t="s">
        <v>145</v>
      </c>
      <c r="E109" s="42"/>
      <c r="F109" s="220" t="s">
        <v>205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145</v>
      </c>
      <c r="AU109" s="19" t="s">
        <v>86</v>
      </c>
    </row>
    <row r="110" s="2" customFormat="1">
      <c r="A110" s="40"/>
      <c r="B110" s="41"/>
      <c r="C110" s="42"/>
      <c r="D110" s="224" t="s">
        <v>147</v>
      </c>
      <c r="E110" s="42"/>
      <c r="F110" s="225" t="s">
        <v>206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147</v>
      </c>
      <c r="AU110" s="19" t="s">
        <v>86</v>
      </c>
    </row>
    <row r="111" s="2" customFormat="1">
      <c r="A111" s="40"/>
      <c r="B111" s="41"/>
      <c r="C111" s="42"/>
      <c r="D111" s="219" t="s">
        <v>149</v>
      </c>
      <c r="E111" s="42"/>
      <c r="F111" s="226" t="s">
        <v>395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149</v>
      </c>
      <c r="AU111" s="19" t="s">
        <v>86</v>
      </c>
    </row>
    <row r="112" s="14" customFormat="1">
      <c r="A112" s="14"/>
      <c r="B112" s="238"/>
      <c r="C112" s="239"/>
      <c r="D112" s="219" t="s">
        <v>151</v>
      </c>
      <c r="E112" s="240" t="s">
        <v>19</v>
      </c>
      <c r="F112" s="241" t="s">
        <v>396</v>
      </c>
      <c r="G112" s="239"/>
      <c r="H112" s="240" t="s">
        <v>19</v>
      </c>
      <c r="I112" s="242"/>
      <c r="J112" s="239"/>
      <c r="K112" s="239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151</v>
      </c>
      <c r="AU112" s="247" t="s">
        <v>86</v>
      </c>
      <c r="AV112" s="14" t="s">
        <v>84</v>
      </c>
      <c r="AW112" s="14" t="s">
        <v>35</v>
      </c>
      <c r="AX112" s="14" t="s">
        <v>76</v>
      </c>
      <c r="AY112" s="247" t="s">
        <v>136</v>
      </c>
    </row>
    <row r="113" s="13" customFormat="1">
      <c r="A113" s="13"/>
      <c r="B113" s="227"/>
      <c r="C113" s="228"/>
      <c r="D113" s="219" t="s">
        <v>151</v>
      </c>
      <c r="E113" s="229" t="s">
        <v>19</v>
      </c>
      <c r="F113" s="230" t="s">
        <v>397</v>
      </c>
      <c r="G113" s="228"/>
      <c r="H113" s="231">
        <v>149.57300000000001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151</v>
      </c>
      <c r="AU113" s="237" t="s">
        <v>86</v>
      </c>
      <c r="AV113" s="13" t="s">
        <v>86</v>
      </c>
      <c r="AW113" s="13" t="s">
        <v>35</v>
      </c>
      <c r="AX113" s="13" t="s">
        <v>76</v>
      </c>
      <c r="AY113" s="237" t="s">
        <v>136</v>
      </c>
    </row>
    <row r="114" s="14" customFormat="1">
      <c r="A114" s="14"/>
      <c r="B114" s="238"/>
      <c r="C114" s="239"/>
      <c r="D114" s="219" t="s">
        <v>151</v>
      </c>
      <c r="E114" s="240" t="s">
        <v>19</v>
      </c>
      <c r="F114" s="241" t="s">
        <v>210</v>
      </c>
      <c r="G114" s="239"/>
      <c r="H114" s="240" t="s">
        <v>19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151</v>
      </c>
      <c r="AU114" s="247" t="s">
        <v>86</v>
      </c>
      <c r="AV114" s="14" t="s">
        <v>84</v>
      </c>
      <c r="AW114" s="14" t="s">
        <v>35</v>
      </c>
      <c r="AX114" s="14" t="s">
        <v>76</v>
      </c>
      <c r="AY114" s="247" t="s">
        <v>136</v>
      </c>
    </row>
    <row r="115" s="13" customFormat="1">
      <c r="A115" s="13"/>
      <c r="B115" s="227"/>
      <c r="C115" s="228"/>
      <c r="D115" s="219" t="s">
        <v>151</v>
      </c>
      <c r="E115" s="229" t="s">
        <v>19</v>
      </c>
      <c r="F115" s="230" t="s">
        <v>398</v>
      </c>
      <c r="G115" s="228"/>
      <c r="H115" s="231">
        <v>13.537000000000001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151</v>
      </c>
      <c r="AU115" s="237" t="s">
        <v>86</v>
      </c>
      <c r="AV115" s="13" t="s">
        <v>86</v>
      </c>
      <c r="AW115" s="13" t="s">
        <v>35</v>
      </c>
      <c r="AX115" s="13" t="s">
        <v>76</v>
      </c>
      <c r="AY115" s="237" t="s">
        <v>136</v>
      </c>
    </row>
    <row r="116" s="15" customFormat="1">
      <c r="A116" s="15"/>
      <c r="B116" s="248"/>
      <c r="C116" s="249"/>
      <c r="D116" s="219" t="s">
        <v>151</v>
      </c>
      <c r="E116" s="250" t="s">
        <v>19</v>
      </c>
      <c r="F116" s="251" t="s">
        <v>189</v>
      </c>
      <c r="G116" s="249"/>
      <c r="H116" s="252">
        <v>163.11000000000001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8" t="s">
        <v>151</v>
      </c>
      <c r="AU116" s="258" t="s">
        <v>86</v>
      </c>
      <c r="AV116" s="15" t="s">
        <v>143</v>
      </c>
      <c r="AW116" s="15" t="s">
        <v>35</v>
      </c>
      <c r="AX116" s="15" t="s">
        <v>84</v>
      </c>
      <c r="AY116" s="258" t="s">
        <v>136</v>
      </c>
    </row>
    <row r="117" s="2" customFormat="1" ht="16.5" customHeight="1">
      <c r="A117" s="40"/>
      <c r="B117" s="41"/>
      <c r="C117" s="206" t="s">
        <v>399</v>
      </c>
      <c r="D117" s="206" t="s">
        <v>138</v>
      </c>
      <c r="E117" s="207" t="s">
        <v>400</v>
      </c>
      <c r="F117" s="208" t="s">
        <v>401</v>
      </c>
      <c r="G117" s="209" t="s">
        <v>155</v>
      </c>
      <c r="H117" s="210">
        <v>81.554000000000002</v>
      </c>
      <c r="I117" s="211"/>
      <c r="J117" s="212">
        <f>ROUND(I117*H117,2)</f>
        <v>0</v>
      </c>
      <c r="K117" s="208" t="s">
        <v>142</v>
      </c>
      <c r="L117" s="46"/>
      <c r="M117" s="213" t="s">
        <v>19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143</v>
      </c>
      <c r="AT117" s="217" t="s">
        <v>138</v>
      </c>
      <c r="AU117" s="217" t="s">
        <v>86</v>
      </c>
      <c r="AY117" s="19" t="s">
        <v>136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84</v>
      </c>
      <c r="BK117" s="218">
        <f>ROUND(I117*H117,2)</f>
        <v>0</v>
      </c>
      <c r="BL117" s="19" t="s">
        <v>143</v>
      </c>
      <c r="BM117" s="217" t="s">
        <v>402</v>
      </c>
    </row>
    <row r="118" s="2" customFormat="1">
      <c r="A118" s="40"/>
      <c r="B118" s="41"/>
      <c r="C118" s="42"/>
      <c r="D118" s="219" t="s">
        <v>145</v>
      </c>
      <c r="E118" s="42"/>
      <c r="F118" s="220" t="s">
        <v>403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145</v>
      </c>
      <c r="AU118" s="19" t="s">
        <v>86</v>
      </c>
    </row>
    <row r="119" s="2" customFormat="1">
      <c r="A119" s="40"/>
      <c r="B119" s="41"/>
      <c r="C119" s="42"/>
      <c r="D119" s="224" t="s">
        <v>147</v>
      </c>
      <c r="E119" s="42"/>
      <c r="F119" s="225" t="s">
        <v>404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147</v>
      </c>
      <c r="AU119" s="19" t="s">
        <v>86</v>
      </c>
    </row>
    <row r="120" s="14" customFormat="1">
      <c r="A120" s="14"/>
      <c r="B120" s="238"/>
      <c r="C120" s="239"/>
      <c r="D120" s="219" t="s">
        <v>151</v>
      </c>
      <c r="E120" s="240" t="s">
        <v>19</v>
      </c>
      <c r="F120" s="241" t="s">
        <v>396</v>
      </c>
      <c r="G120" s="239"/>
      <c r="H120" s="240" t="s">
        <v>19</v>
      </c>
      <c r="I120" s="242"/>
      <c r="J120" s="239"/>
      <c r="K120" s="239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151</v>
      </c>
      <c r="AU120" s="247" t="s">
        <v>86</v>
      </c>
      <c r="AV120" s="14" t="s">
        <v>84</v>
      </c>
      <c r="AW120" s="14" t="s">
        <v>35</v>
      </c>
      <c r="AX120" s="14" t="s">
        <v>76</v>
      </c>
      <c r="AY120" s="247" t="s">
        <v>136</v>
      </c>
    </row>
    <row r="121" s="13" customFormat="1">
      <c r="A121" s="13"/>
      <c r="B121" s="227"/>
      <c r="C121" s="228"/>
      <c r="D121" s="219" t="s">
        <v>151</v>
      </c>
      <c r="E121" s="229" t="s">
        <v>19</v>
      </c>
      <c r="F121" s="230" t="s">
        <v>405</v>
      </c>
      <c r="G121" s="228"/>
      <c r="H121" s="231">
        <v>74.786000000000001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151</v>
      </c>
      <c r="AU121" s="237" t="s">
        <v>86</v>
      </c>
      <c r="AV121" s="13" t="s">
        <v>86</v>
      </c>
      <c r="AW121" s="13" t="s">
        <v>35</v>
      </c>
      <c r="AX121" s="13" t="s">
        <v>76</v>
      </c>
      <c r="AY121" s="237" t="s">
        <v>136</v>
      </c>
    </row>
    <row r="122" s="14" customFormat="1">
      <c r="A122" s="14"/>
      <c r="B122" s="238"/>
      <c r="C122" s="239"/>
      <c r="D122" s="219" t="s">
        <v>151</v>
      </c>
      <c r="E122" s="240" t="s">
        <v>19</v>
      </c>
      <c r="F122" s="241" t="s">
        <v>210</v>
      </c>
      <c r="G122" s="239"/>
      <c r="H122" s="240" t="s">
        <v>19</v>
      </c>
      <c r="I122" s="242"/>
      <c r="J122" s="239"/>
      <c r="K122" s="239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151</v>
      </c>
      <c r="AU122" s="247" t="s">
        <v>86</v>
      </c>
      <c r="AV122" s="14" t="s">
        <v>84</v>
      </c>
      <c r="AW122" s="14" t="s">
        <v>35</v>
      </c>
      <c r="AX122" s="14" t="s">
        <v>76</v>
      </c>
      <c r="AY122" s="247" t="s">
        <v>136</v>
      </c>
    </row>
    <row r="123" s="13" customFormat="1">
      <c r="A123" s="13"/>
      <c r="B123" s="227"/>
      <c r="C123" s="228"/>
      <c r="D123" s="219" t="s">
        <v>151</v>
      </c>
      <c r="E123" s="229" t="s">
        <v>19</v>
      </c>
      <c r="F123" s="230" t="s">
        <v>406</v>
      </c>
      <c r="G123" s="228"/>
      <c r="H123" s="231">
        <v>6.7679999999999998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151</v>
      </c>
      <c r="AU123" s="237" t="s">
        <v>86</v>
      </c>
      <c r="AV123" s="13" t="s">
        <v>86</v>
      </c>
      <c r="AW123" s="13" t="s">
        <v>35</v>
      </c>
      <c r="AX123" s="13" t="s">
        <v>76</v>
      </c>
      <c r="AY123" s="237" t="s">
        <v>136</v>
      </c>
    </row>
    <row r="124" s="15" customFormat="1">
      <c r="A124" s="15"/>
      <c r="B124" s="248"/>
      <c r="C124" s="249"/>
      <c r="D124" s="219" t="s">
        <v>151</v>
      </c>
      <c r="E124" s="250" t="s">
        <v>19</v>
      </c>
      <c r="F124" s="251" t="s">
        <v>189</v>
      </c>
      <c r="G124" s="249"/>
      <c r="H124" s="252">
        <v>81.554000000000002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8" t="s">
        <v>151</v>
      </c>
      <c r="AU124" s="258" t="s">
        <v>86</v>
      </c>
      <c r="AV124" s="15" t="s">
        <v>143</v>
      </c>
      <c r="AW124" s="15" t="s">
        <v>35</v>
      </c>
      <c r="AX124" s="15" t="s">
        <v>84</v>
      </c>
      <c r="AY124" s="258" t="s">
        <v>136</v>
      </c>
    </row>
    <row r="125" s="2" customFormat="1" ht="16.5" customHeight="1">
      <c r="A125" s="40"/>
      <c r="B125" s="41"/>
      <c r="C125" s="206" t="s">
        <v>242</v>
      </c>
      <c r="D125" s="206" t="s">
        <v>138</v>
      </c>
      <c r="E125" s="207" t="s">
        <v>221</v>
      </c>
      <c r="F125" s="208" t="s">
        <v>222</v>
      </c>
      <c r="G125" s="209" t="s">
        <v>155</v>
      </c>
      <c r="H125" s="210">
        <v>223.66499999999999</v>
      </c>
      <c r="I125" s="211"/>
      <c r="J125" s="212">
        <f>ROUND(I125*H125,2)</f>
        <v>0</v>
      </c>
      <c r="K125" s="208" t="s">
        <v>142</v>
      </c>
      <c r="L125" s="46"/>
      <c r="M125" s="213" t="s">
        <v>19</v>
      </c>
      <c r="N125" s="214" t="s">
        <v>47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143</v>
      </c>
      <c r="AT125" s="217" t="s">
        <v>138</v>
      </c>
      <c r="AU125" s="217" t="s">
        <v>86</v>
      </c>
      <c r="AY125" s="19" t="s">
        <v>136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84</v>
      </c>
      <c r="BK125" s="218">
        <f>ROUND(I125*H125,2)</f>
        <v>0</v>
      </c>
      <c r="BL125" s="19" t="s">
        <v>143</v>
      </c>
      <c r="BM125" s="217" t="s">
        <v>407</v>
      </c>
    </row>
    <row r="126" s="2" customFormat="1">
      <c r="A126" s="40"/>
      <c r="B126" s="41"/>
      <c r="C126" s="42"/>
      <c r="D126" s="219" t="s">
        <v>145</v>
      </c>
      <c r="E126" s="42"/>
      <c r="F126" s="220" t="s">
        <v>224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145</v>
      </c>
      <c r="AU126" s="19" t="s">
        <v>86</v>
      </c>
    </row>
    <row r="127" s="2" customFormat="1">
      <c r="A127" s="40"/>
      <c r="B127" s="41"/>
      <c r="C127" s="42"/>
      <c r="D127" s="224" t="s">
        <v>147</v>
      </c>
      <c r="E127" s="42"/>
      <c r="F127" s="225" t="s">
        <v>225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147</v>
      </c>
      <c r="AU127" s="19" t="s">
        <v>86</v>
      </c>
    </row>
    <row r="128" s="13" customFormat="1">
      <c r="A128" s="13"/>
      <c r="B128" s="227"/>
      <c r="C128" s="228"/>
      <c r="D128" s="219" t="s">
        <v>151</v>
      </c>
      <c r="E128" s="229" t="s">
        <v>19</v>
      </c>
      <c r="F128" s="230" t="s">
        <v>408</v>
      </c>
      <c r="G128" s="228"/>
      <c r="H128" s="231">
        <v>223.66499999999999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151</v>
      </c>
      <c r="AU128" s="237" t="s">
        <v>86</v>
      </c>
      <c r="AV128" s="13" t="s">
        <v>86</v>
      </c>
      <c r="AW128" s="13" t="s">
        <v>35</v>
      </c>
      <c r="AX128" s="13" t="s">
        <v>84</v>
      </c>
      <c r="AY128" s="237" t="s">
        <v>136</v>
      </c>
    </row>
    <row r="129" s="2" customFormat="1" ht="16.5" customHeight="1">
      <c r="A129" s="40"/>
      <c r="B129" s="41"/>
      <c r="C129" s="259" t="s">
        <v>328</v>
      </c>
      <c r="D129" s="259" t="s">
        <v>238</v>
      </c>
      <c r="E129" s="260" t="s">
        <v>239</v>
      </c>
      <c r="F129" s="261" t="s">
        <v>240</v>
      </c>
      <c r="G129" s="262" t="s">
        <v>241</v>
      </c>
      <c r="H129" s="263">
        <v>1.0149999999999999</v>
      </c>
      <c r="I129" s="264"/>
      <c r="J129" s="265">
        <f>ROUND(I129*H129,2)</f>
        <v>0</v>
      </c>
      <c r="K129" s="261" t="s">
        <v>142</v>
      </c>
      <c r="L129" s="266"/>
      <c r="M129" s="267" t="s">
        <v>19</v>
      </c>
      <c r="N129" s="268" t="s">
        <v>47</v>
      </c>
      <c r="O129" s="86"/>
      <c r="P129" s="215">
        <f>O129*H129</f>
        <v>0</v>
      </c>
      <c r="Q129" s="215">
        <v>0.001</v>
      </c>
      <c r="R129" s="215">
        <f>Q129*H129</f>
        <v>0.0010149999999999998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242</v>
      </c>
      <c r="AT129" s="217" t="s">
        <v>238</v>
      </c>
      <c r="AU129" s="217" t="s">
        <v>86</v>
      </c>
      <c r="AY129" s="19" t="s">
        <v>136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84</v>
      </c>
      <c r="BK129" s="218">
        <f>ROUND(I129*H129,2)</f>
        <v>0</v>
      </c>
      <c r="BL129" s="19" t="s">
        <v>143</v>
      </c>
      <c r="BM129" s="217" t="s">
        <v>409</v>
      </c>
    </row>
    <row r="130" s="2" customFormat="1">
      <c r="A130" s="40"/>
      <c r="B130" s="41"/>
      <c r="C130" s="42"/>
      <c r="D130" s="219" t="s">
        <v>145</v>
      </c>
      <c r="E130" s="42"/>
      <c r="F130" s="220" t="s">
        <v>240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145</v>
      </c>
      <c r="AU130" s="19" t="s">
        <v>86</v>
      </c>
    </row>
    <row r="131" s="13" customFormat="1">
      <c r="A131" s="13"/>
      <c r="B131" s="227"/>
      <c r="C131" s="228"/>
      <c r="D131" s="219" t="s">
        <v>151</v>
      </c>
      <c r="E131" s="229" t="s">
        <v>19</v>
      </c>
      <c r="F131" s="230" t="s">
        <v>410</v>
      </c>
      <c r="G131" s="228"/>
      <c r="H131" s="231">
        <v>1.0149999999999999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151</v>
      </c>
      <c r="AU131" s="237" t="s">
        <v>86</v>
      </c>
      <c r="AV131" s="13" t="s">
        <v>86</v>
      </c>
      <c r="AW131" s="13" t="s">
        <v>35</v>
      </c>
      <c r="AX131" s="13" t="s">
        <v>84</v>
      </c>
      <c r="AY131" s="237" t="s">
        <v>136</v>
      </c>
    </row>
    <row r="132" s="2" customFormat="1" ht="16.5" customHeight="1">
      <c r="A132" s="40"/>
      <c r="B132" s="41"/>
      <c r="C132" s="206" t="s">
        <v>411</v>
      </c>
      <c r="D132" s="206" t="s">
        <v>138</v>
      </c>
      <c r="E132" s="207" t="s">
        <v>412</v>
      </c>
      <c r="F132" s="208" t="s">
        <v>227</v>
      </c>
      <c r="G132" s="209" t="s">
        <v>141</v>
      </c>
      <c r="H132" s="210">
        <v>34.649999999999999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47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143</v>
      </c>
      <c r="AT132" s="217" t="s">
        <v>138</v>
      </c>
      <c r="AU132" s="217" t="s">
        <v>86</v>
      </c>
      <c r="AY132" s="19" t="s">
        <v>136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84</v>
      </c>
      <c r="BK132" s="218">
        <f>ROUND(I132*H132,2)</f>
        <v>0</v>
      </c>
      <c r="BL132" s="19" t="s">
        <v>143</v>
      </c>
      <c r="BM132" s="217" t="s">
        <v>413</v>
      </c>
    </row>
    <row r="133" s="2" customFormat="1">
      <c r="A133" s="40"/>
      <c r="B133" s="41"/>
      <c r="C133" s="42"/>
      <c r="D133" s="219" t="s">
        <v>145</v>
      </c>
      <c r="E133" s="42"/>
      <c r="F133" s="220" t="s">
        <v>229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145</v>
      </c>
      <c r="AU133" s="19" t="s">
        <v>86</v>
      </c>
    </row>
    <row r="134" s="13" customFormat="1">
      <c r="A134" s="13"/>
      <c r="B134" s="227"/>
      <c r="C134" s="228"/>
      <c r="D134" s="219" t="s">
        <v>151</v>
      </c>
      <c r="E134" s="229" t="s">
        <v>19</v>
      </c>
      <c r="F134" s="230" t="s">
        <v>414</v>
      </c>
      <c r="G134" s="228"/>
      <c r="H134" s="231">
        <v>34.649999999999999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151</v>
      </c>
      <c r="AU134" s="237" t="s">
        <v>86</v>
      </c>
      <c r="AV134" s="13" t="s">
        <v>86</v>
      </c>
      <c r="AW134" s="13" t="s">
        <v>35</v>
      </c>
      <c r="AX134" s="13" t="s">
        <v>84</v>
      </c>
      <c r="AY134" s="237" t="s">
        <v>136</v>
      </c>
    </row>
    <row r="135" s="2" customFormat="1" ht="16.5" customHeight="1">
      <c r="A135" s="40"/>
      <c r="B135" s="41"/>
      <c r="C135" s="206" t="s">
        <v>415</v>
      </c>
      <c r="D135" s="206" t="s">
        <v>138</v>
      </c>
      <c r="E135" s="207" t="s">
        <v>232</v>
      </c>
      <c r="F135" s="208" t="s">
        <v>233</v>
      </c>
      <c r="G135" s="209" t="s">
        <v>141</v>
      </c>
      <c r="H135" s="210">
        <v>33.033999999999999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47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143</v>
      </c>
      <c r="AT135" s="217" t="s">
        <v>138</v>
      </c>
      <c r="AU135" s="217" t="s">
        <v>86</v>
      </c>
      <c r="AY135" s="19" t="s">
        <v>136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84</v>
      </c>
      <c r="BK135" s="218">
        <f>ROUND(I135*H135,2)</f>
        <v>0</v>
      </c>
      <c r="BL135" s="19" t="s">
        <v>143</v>
      </c>
      <c r="BM135" s="217" t="s">
        <v>416</v>
      </c>
    </row>
    <row r="136" s="2" customFormat="1">
      <c r="A136" s="40"/>
      <c r="B136" s="41"/>
      <c r="C136" s="42"/>
      <c r="D136" s="219" t="s">
        <v>145</v>
      </c>
      <c r="E136" s="42"/>
      <c r="F136" s="220" t="s">
        <v>235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145</v>
      </c>
      <c r="AU136" s="19" t="s">
        <v>86</v>
      </c>
    </row>
    <row r="137" s="13" customFormat="1">
      <c r="A137" s="13"/>
      <c r="B137" s="227"/>
      <c r="C137" s="228"/>
      <c r="D137" s="219" t="s">
        <v>151</v>
      </c>
      <c r="E137" s="229" t="s">
        <v>19</v>
      </c>
      <c r="F137" s="230" t="s">
        <v>417</v>
      </c>
      <c r="G137" s="228"/>
      <c r="H137" s="231">
        <v>33.033999999999999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151</v>
      </c>
      <c r="AU137" s="237" t="s">
        <v>86</v>
      </c>
      <c r="AV137" s="13" t="s">
        <v>86</v>
      </c>
      <c r="AW137" s="13" t="s">
        <v>35</v>
      </c>
      <c r="AX137" s="13" t="s">
        <v>84</v>
      </c>
      <c r="AY137" s="237" t="s">
        <v>136</v>
      </c>
    </row>
    <row r="138" s="2" customFormat="1" ht="16.5" customHeight="1">
      <c r="A138" s="40"/>
      <c r="B138" s="41"/>
      <c r="C138" s="206" t="s">
        <v>418</v>
      </c>
      <c r="D138" s="206" t="s">
        <v>138</v>
      </c>
      <c r="E138" s="207" t="s">
        <v>246</v>
      </c>
      <c r="F138" s="208" t="s">
        <v>247</v>
      </c>
      <c r="G138" s="209" t="s">
        <v>141</v>
      </c>
      <c r="H138" s="210">
        <v>404.86200000000002</v>
      </c>
      <c r="I138" s="211"/>
      <c r="J138" s="212">
        <f>ROUND(I138*H138,2)</f>
        <v>0</v>
      </c>
      <c r="K138" s="208" t="s">
        <v>142</v>
      </c>
      <c r="L138" s="46"/>
      <c r="M138" s="213" t="s">
        <v>19</v>
      </c>
      <c r="N138" s="214" t="s">
        <v>47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143</v>
      </c>
      <c r="AT138" s="217" t="s">
        <v>138</v>
      </c>
      <c r="AU138" s="217" t="s">
        <v>86</v>
      </c>
      <c r="AY138" s="19" t="s">
        <v>136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84</v>
      </c>
      <c r="BK138" s="218">
        <f>ROUND(I138*H138,2)</f>
        <v>0</v>
      </c>
      <c r="BL138" s="19" t="s">
        <v>143</v>
      </c>
      <c r="BM138" s="217" t="s">
        <v>419</v>
      </c>
    </row>
    <row r="139" s="2" customFormat="1">
      <c r="A139" s="40"/>
      <c r="B139" s="41"/>
      <c r="C139" s="42"/>
      <c r="D139" s="219" t="s">
        <v>145</v>
      </c>
      <c r="E139" s="42"/>
      <c r="F139" s="220" t="s">
        <v>249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145</v>
      </c>
      <c r="AU139" s="19" t="s">
        <v>86</v>
      </c>
    </row>
    <row r="140" s="2" customFormat="1">
      <c r="A140" s="40"/>
      <c r="B140" s="41"/>
      <c r="C140" s="42"/>
      <c r="D140" s="224" t="s">
        <v>147</v>
      </c>
      <c r="E140" s="42"/>
      <c r="F140" s="225" t="s">
        <v>250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147</v>
      </c>
      <c r="AU140" s="19" t="s">
        <v>86</v>
      </c>
    </row>
    <row r="141" s="2" customFormat="1">
      <c r="A141" s="40"/>
      <c r="B141" s="41"/>
      <c r="C141" s="42"/>
      <c r="D141" s="219" t="s">
        <v>149</v>
      </c>
      <c r="E141" s="42"/>
      <c r="F141" s="226" t="s">
        <v>251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149</v>
      </c>
      <c r="AU141" s="19" t="s">
        <v>86</v>
      </c>
    </row>
    <row r="142" s="13" customFormat="1">
      <c r="A142" s="13"/>
      <c r="B142" s="227"/>
      <c r="C142" s="228"/>
      <c r="D142" s="219" t="s">
        <v>151</v>
      </c>
      <c r="E142" s="229" t="s">
        <v>19</v>
      </c>
      <c r="F142" s="230" t="s">
        <v>420</v>
      </c>
      <c r="G142" s="228"/>
      <c r="H142" s="231">
        <v>404.86200000000002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151</v>
      </c>
      <c r="AU142" s="237" t="s">
        <v>86</v>
      </c>
      <c r="AV142" s="13" t="s">
        <v>86</v>
      </c>
      <c r="AW142" s="13" t="s">
        <v>35</v>
      </c>
      <c r="AX142" s="13" t="s">
        <v>84</v>
      </c>
      <c r="AY142" s="237" t="s">
        <v>136</v>
      </c>
    </row>
    <row r="143" s="2" customFormat="1" ht="16.5" customHeight="1">
      <c r="A143" s="40"/>
      <c r="B143" s="41"/>
      <c r="C143" s="206" t="s">
        <v>8</v>
      </c>
      <c r="D143" s="206" t="s">
        <v>138</v>
      </c>
      <c r="E143" s="207" t="s">
        <v>254</v>
      </c>
      <c r="F143" s="208" t="s">
        <v>255</v>
      </c>
      <c r="G143" s="209" t="s">
        <v>141</v>
      </c>
      <c r="H143" s="210">
        <v>364.86200000000002</v>
      </c>
      <c r="I143" s="211"/>
      <c r="J143" s="212">
        <f>ROUND(I143*H143,2)</f>
        <v>0</v>
      </c>
      <c r="K143" s="208" t="s">
        <v>142</v>
      </c>
      <c r="L143" s="46"/>
      <c r="M143" s="213" t="s">
        <v>19</v>
      </c>
      <c r="N143" s="214" t="s">
        <v>47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143</v>
      </c>
      <c r="AT143" s="217" t="s">
        <v>138</v>
      </c>
      <c r="AU143" s="217" t="s">
        <v>86</v>
      </c>
      <c r="AY143" s="19" t="s">
        <v>136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84</v>
      </c>
      <c r="BK143" s="218">
        <f>ROUND(I143*H143,2)</f>
        <v>0</v>
      </c>
      <c r="BL143" s="19" t="s">
        <v>143</v>
      </c>
      <c r="BM143" s="217" t="s">
        <v>421</v>
      </c>
    </row>
    <row r="144" s="2" customFormat="1">
      <c r="A144" s="40"/>
      <c r="B144" s="41"/>
      <c r="C144" s="42"/>
      <c r="D144" s="219" t="s">
        <v>145</v>
      </c>
      <c r="E144" s="42"/>
      <c r="F144" s="220" t="s">
        <v>257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145</v>
      </c>
      <c r="AU144" s="19" t="s">
        <v>86</v>
      </c>
    </row>
    <row r="145" s="2" customFormat="1">
      <c r="A145" s="40"/>
      <c r="B145" s="41"/>
      <c r="C145" s="42"/>
      <c r="D145" s="224" t="s">
        <v>147</v>
      </c>
      <c r="E145" s="42"/>
      <c r="F145" s="225" t="s">
        <v>258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147</v>
      </c>
      <c r="AU145" s="19" t="s">
        <v>86</v>
      </c>
    </row>
    <row r="146" s="2" customFormat="1">
      <c r="A146" s="40"/>
      <c r="B146" s="41"/>
      <c r="C146" s="42"/>
      <c r="D146" s="219" t="s">
        <v>149</v>
      </c>
      <c r="E146" s="42"/>
      <c r="F146" s="226" t="s">
        <v>422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149</v>
      </c>
      <c r="AU146" s="19" t="s">
        <v>86</v>
      </c>
    </row>
    <row r="147" s="13" customFormat="1">
      <c r="A147" s="13"/>
      <c r="B147" s="227"/>
      <c r="C147" s="228"/>
      <c r="D147" s="219" t="s">
        <v>151</v>
      </c>
      <c r="E147" s="229" t="s">
        <v>19</v>
      </c>
      <c r="F147" s="230" t="s">
        <v>423</v>
      </c>
      <c r="G147" s="228"/>
      <c r="H147" s="231">
        <v>364.86200000000002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151</v>
      </c>
      <c r="AU147" s="237" t="s">
        <v>86</v>
      </c>
      <c r="AV147" s="13" t="s">
        <v>86</v>
      </c>
      <c r="AW147" s="13" t="s">
        <v>35</v>
      </c>
      <c r="AX147" s="13" t="s">
        <v>84</v>
      </c>
      <c r="AY147" s="237" t="s">
        <v>136</v>
      </c>
    </row>
    <row r="148" s="2" customFormat="1" ht="16.5" customHeight="1">
      <c r="A148" s="40"/>
      <c r="B148" s="41"/>
      <c r="C148" s="206" t="s">
        <v>424</v>
      </c>
      <c r="D148" s="206" t="s">
        <v>138</v>
      </c>
      <c r="E148" s="207" t="s">
        <v>425</v>
      </c>
      <c r="F148" s="208" t="s">
        <v>426</v>
      </c>
      <c r="G148" s="209" t="s">
        <v>141</v>
      </c>
      <c r="H148" s="210">
        <v>67.683999999999998</v>
      </c>
      <c r="I148" s="211"/>
      <c r="J148" s="212">
        <f>ROUND(I148*H148,2)</f>
        <v>0</v>
      </c>
      <c r="K148" s="208" t="s">
        <v>142</v>
      </c>
      <c r="L148" s="46"/>
      <c r="M148" s="213" t="s">
        <v>19</v>
      </c>
      <c r="N148" s="214" t="s">
        <v>47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143</v>
      </c>
      <c r="AT148" s="217" t="s">
        <v>138</v>
      </c>
      <c r="AU148" s="217" t="s">
        <v>86</v>
      </c>
      <c r="AY148" s="19" t="s">
        <v>136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84</v>
      </c>
      <c r="BK148" s="218">
        <f>ROUND(I148*H148,2)</f>
        <v>0</v>
      </c>
      <c r="BL148" s="19" t="s">
        <v>143</v>
      </c>
      <c r="BM148" s="217" t="s">
        <v>427</v>
      </c>
    </row>
    <row r="149" s="2" customFormat="1">
      <c r="A149" s="40"/>
      <c r="B149" s="41"/>
      <c r="C149" s="42"/>
      <c r="D149" s="219" t="s">
        <v>145</v>
      </c>
      <c r="E149" s="42"/>
      <c r="F149" s="220" t="s">
        <v>428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145</v>
      </c>
      <c r="AU149" s="19" t="s">
        <v>86</v>
      </c>
    </row>
    <row r="150" s="2" customFormat="1">
      <c r="A150" s="40"/>
      <c r="B150" s="41"/>
      <c r="C150" s="42"/>
      <c r="D150" s="224" t="s">
        <v>147</v>
      </c>
      <c r="E150" s="42"/>
      <c r="F150" s="225" t="s">
        <v>429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147</v>
      </c>
      <c r="AU150" s="19" t="s">
        <v>86</v>
      </c>
    </row>
    <row r="151" s="13" customFormat="1">
      <c r="A151" s="13"/>
      <c r="B151" s="227"/>
      <c r="C151" s="228"/>
      <c r="D151" s="219" t="s">
        <v>151</v>
      </c>
      <c r="E151" s="229" t="s">
        <v>19</v>
      </c>
      <c r="F151" s="230" t="s">
        <v>430</v>
      </c>
      <c r="G151" s="228"/>
      <c r="H151" s="231">
        <v>67.683999999999998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151</v>
      </c>
      <c r="AU151" s="237" t="s">
        <v>86</v>
      </c>
      <c r="AV151" s="13" t="s">
        <v>86</v>
      </c>
      <c r="AW151" s="13" t="s">
        <v>35</v>
      </c>
      <c r="AX151" s="13" t="s">
        <v>84</v>
      </c>
      <c r="AY151" s="237" t="s">
        <v>136</v>
      </c>
    </row>
    <row r="152" s="2" customFormat="1" ht="16.5" customHeight="1">
      <c r="A152" s="40"/>
      <c r="B152" s="41"/>
      <c r="C152" s="206" t="s">
        <v>431</v>
      </c>
      <c r="D152" s="206" t="s">
        <v>138</v>
      </c>
      <c r="E152" s="207" t="s">
        <v>191</v>
      </c>
      <c r="F152" s="208" t="s">
        <v>192</v>
      </c>
      <c r="G152" s="209" t="s">
        <v>155</v>
      </c>
      <c r="H152" s="210">
        <v>148.87899999999999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47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143</v>
      </c>
      <c r="AT152" s="217" t="s">
        <v>138</v>
      </c>
      <c r="AU152" s="217" t="s">
        <v>86</v>
      </c>
      <c r="AY152" s="19" t="s">
        <v>136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84</v>
      </c>
      <c r="BK152" s="218">
        <f>ROUND(I152*H152,2)</f>
        <v>0</v>
      </c>
      <c r="BL152" s="19" t="s">
        <v>143</v>
      </c>
      <c r="BM152" s="217" t="s">
        <v>432</v>
      </c>
    </row>
    <row r="153" s="2" customFormat="1">
      <c r="A153" s="40"/>
      <c r="B153" s="41"/>
      <c r="C153" s="42"/>
      <c r="D153" s="219" t="s">
        <v>145</v>
      </c>
      <c r="E153" s="42"/>
      <c r="F153" s="220" t="s">
        <v>194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145</v>
      </c>
      <c r="AU153" s="19" t="s">
        <v>86</v>
      </c>
    </row>
    <row r="154" s="2" customFormat="1">
      <c r="A154" s="40"/>
      <c r="B154" s="41"/>
      <c r="C154" s="42"/>
      <c r="D154" s="219" t="s">
        <v>149</v>
      </c>
      <c r="E154" s="42"/>
      <c r="F154" s="226" t="s">
        <v>195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149</v>
      </c>
      <c r="AU154" s="19" t="s">
        <v>86</v>
      </c>
    </row>
    <row r="155" s="14" customFormat="1">
      <c r="A155" s="14"/>
      <c r="B155" s="238"/>
      <c r="C155" s="239"/>
      <c r="D155" s="219" t="s">
        <v>151</v>
      </c>
      <c r="E155" s="240" t="s">
        <v>19</v>
      </c>
      <c r="F155" s="241" t="s">
        <v>433</v>
      </c>
      <c r="G155" s="239"/>
      <c r="H155" s="240" t="s">
        <v>19</v>
      </c>
      <c r="I155" s="242"/>
      <c r="J155" s="239"/>
      <c r="K155" s="239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151</v>
      </c>
      <c r="AU155" s="247" t="s">
        <v>86</v>
      </c>
      <c r="AV155" s="14" t="s">
        <v>84</v>
      </c>
      <c r="AW155" s="14" t="s">
        <v>35</v>
      </c>
      <c r="AX155" s="14" t="s">
        <v>76</v>
      </c>
      <c r="AY155" s="247" t="s">
        <v>136</v>
      </c>
    </row>
    <row r="156" s="13" customFormat="1">
      <c r="A156" s="13"/>
      <c r="B156" s="227"/>
      <c r="C156" s="228"/>
      <c r="D156" s="219" t="s">
        <v>151</v>
      </c>
      <c r="E156" s="229" t="s">
        <v>19</v>
      </c>
      <c r="F156" s="230" t="s">
        <v>408</v>
      </c>
      <c r="G156" s="228"/>
      <c r="H156" s="231">
        <v>223.66499999999999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151</v>
      </c>
      <c r="AU156" s="237" t="s">
        <v>86</v>
      </c>
      <c r="AV156" s="13" t="s">
        <v>86</v>
      </c>
      <c r="AW156" s="13" t="s">
        <v>35</v>
      </c>
      <c r="AX156" s="13" t="s">
        <v>76</v>
      </c>
      <c r="AY156" s="237" t="s">
        <v>136</v>
      </c>
    </row>
    <row r="157" s="14" customFormat="1">
      <c r="A157" s="14"/>
      <c r="B157" s="238"/>
      <c r="C157" s="239"/>
      <c r="D157" s="219" t="s">
        <v>151</v>
      </c>
      <c r="E157" s="240" t="s">
        <v>19</v>
      </c>
      <c r="F157" s="241" t="s">
        <v>434</v>
      </c>
      <c r="G157" s="239"/>
      <c r="H157" s="240" t="s">
        <v>19</v>
      </c>
      <c r="I157" s="242"/>
      <c r="J157" s="239"/>
      <c r="K157" s="239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151</v>
      </c>
      <c r="AU157" s="247" t="s">
        <v>86</v>
      </c>
      <c r="AV157" s="14" t="s">
        <v>84</v>
      </c>
      <c r="AW157" s="14" t="s">
        <v>35</v>
      </c>
      <c r="AX157" s="14" t="s">
        <v>76</v>
      </c>
      <c r="AY157" s="247" t="s">
        <v>136</v>
      </c>
    </row>
    <row r="158" s="13" customFormat="1">
      <c r="A158" s="13"/>
      <c r="B158" s="227"/>
      <c r="C158" s="228"/>
      <c r="D158" s="219" t="s">
        <v>151</v>
      </c>
      <c r="E158" s="229" t="s">
        <v>19</v>
      </c>
      <c r="F158" s="230" t="s">
        <v>435</v>
      </c>
      <c r="G158" s="228"/>
      <c r="H158" s="231">
        <v>-74.786000000000001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151</v>
      </c>
      <c r="AU158" s="237" t="s">
        <v>86</v>
      </c>
      <c r="AV158" s="13" t="s">
        <v>86</v>
      </c>
      <c r="AW158" s="13" t="s">
        <v>35</v>
      </c>
      <c r="AX158" s="13" t="s">
        <v>76</v>
      </c>
      <c r="AY158" s="237" t="s">
        <v>136</v>
      </c>
    </row>
    <row r="159" s="15" customFormat="1">
      <c r="A159" s="15"/>
      <c r="B159" s="248"/>
      <c r="C159" s="249"/>
      <c r="D159" s="219" t="s">
        <v>151</v>
      </c>
      <c r="E159" s="250" t="s">
        <v>19</v>
      </c>
      <c r="F159" s="251" t="s">
        <v>189</v>
      </c>
      <c r="G159" s="249"/>
      <c r="H159" s="252">
        <v>148.87899999999999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8" t="s">
        <v>151</v>
      </c>
      <c r="AU159" s="258" t="s">
        <v>86</v>
      </c>
      <c r="AV159" s="15" t="s">
        <v>143</v>
      </c>
      <c r="AW159" s="15" t="s">
        <v>35</v>
      </c>
      <c r="AX159" s="15" t="s">
        <v>84</v>
      </c>
      <c r="AY159" s="258" t="s">
        <v>136</v>
      </c>
    </row>
    <row r="160" s="2" customFormat="1" ht="16.5" customHeight="1">
      <c r="A160" s="40"/>
      <c r="B160" s="41"/>
      <c r="C160" s="206" t="s">
        <v>245</v>
      </c>
      <c r="D160" s="206" t="s">
        <v>138</v>
      </c>
      <c r="E160" s="207" t="s">
        <v>436</v>
      </c>
      <c r="F160" s="208" t="s">
        <v>437</v>
      </c>
      <c r="G160" s="209" t="s">
        <v>438</v>
      </c>
      <c r="H160" s="210">
        <v>1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47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143</v>
      </c>
      <c r="AT160" s="217" t="s">
        <v>138</v>
      </c>
      <c r="AU160" s="217" t="s">
        <v>86</v>
      </c>
      <c r="AY160" s="19" t="s">
        <v>136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84</v>
      </c>
      <c r="BK160" s="218">
        <f>ROUND(I160*H160,2)</f>
        <v>0</v>
      </c>
      <c r="BL160" s="19" t="s">
        <v>143</v>
      </c>
      <c r="BM160" s="217" t="s">
        <v>439</v>
      </c>
    </row>
    <row r="161" s="2" customFormat="1">
      <c r="A161" s="40"/>
      <c r="B161" s="41"/>
      <c r="C161" s="42"/>
      <c r="D161" s="219" t="s">
        <v>145</v>
      </c>
      <c r="E161" s="42"/>
      <c r="F161" s="220" t="s">
        <v>437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145</v>
      </c>
      <c r="AU161" s="19" t="s">
        <v>86</v>
      </c>
    </row>
    <row r="162" s="2" customFormat="1">
      <c r="A162" s="40"/>
      <c r="B162" s="41"/>
      <c r="C162" s="42"/>
      <c r="D162" s="219" t="s">
        <v>149</v>
      </c>
      <c r="E162" s="42"/>
      <c r="F162" s="226" t="s">
        <v>440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149</v>
      </c>
      <c r="AU162" s="19" t="s">
        <v>86</v>
      </c>
    </row>
    <row r="163" s="12" customFormat="1" ht="22.8" customHeight="1">
      <c r="A163" s="12"/>
      <c r="B163" s="190"/>
      <c r="C163" s="191"/>
      <c r="D163" s="192" t="s">
        <v>75</v>
      </c>
      <c r="E163" s="204" t="s">
        <v>160</v>
      </c>
      <c r="F163" s="204" t="s">
        <v>441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SUM(P164:P201)</f>
        <v>0</v>
      </c>
      <c r="Q163" s="198"/>
      <c r="R163" s="199">
        <f>SUM(R164:R201)</f>
        <v>1.7949856900000001</v>
      </c>
      <c r="S163" s="198"/>
      <c r="T163" s="200">
        <f>SUM(T164:T201)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84</v>
      </c>
      <c r="AT163" s="202" t="s">
        <v>75</v>
      </c>
      <c r="AU163" s="202" t="s">
        <v>84</v>
      </c>
      <c r="AY163" s="201" t="s">
        <v>136</v>
      </c>
      <c r="BK163" s="203">
        <f>SUM(BK164:BK201)</f>
        <v>0</v>
      </c>
    </row>
    <row r="164" s="2" customFormat="1" ht="16.5" customHeight="1">
      <c r="A164" s="40"/>
      <c r="B164" s="41"/>
      <c r="C164" s="206" t="s">
        <v>253</v>
      </c>
      <c r="D164" s="206" t="s">
        <v>138</v>
      </c>
      <c r="E164" s="207" t="s">
        <v>442</v>
      </c>
      <c r="F164" s="208" t="s">
        <v>443</v>
      </c>
      <c r="G164" s="209" t="s">
        <v>155</v>
      </c>
      <c r="H164" s="210">
        <v>2</v>
      </c>
      <c r="I164" s="211"/>
      <c r="J164" s="212">
        <f>ROUND(I164*H164,2)</f>
        <v>0</v>
      </c>
      <c r="K164" s="208" t="s">
        <v>142</v>
      </c>
      <c r="L164" s="46"/>
      <c r="M164" s="213" t="s">
        <v>19</v>
      </c>
      <c r="N164" s="214" t="s">
        <v>47</v>
      </c>
      <c r="O164" s="86"/>
      <c r="P164" s="215">
        <f>O164*H164</f>
        <v>0</v>
      </c>
      <c r="Q164" s="215">
        <v>0.079549999999999996</v>
      </c>
      <c r="R164" s="215">
        <f>Q164*H164</f>
        <v>0.15909999999999999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143</v>
      </c>
      <c r="AT164" s="217" t="s">
        <v>138</v>
      </c>
      <c r="AU164" s="217" t="s">
        <v>86</v>
      </c>
      <c r="AY164" s="19" t="s">
        <v>136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84</v>
      </c>
      <c r="BK164" s="218">
        <f>ROUND(I164*H164,2)</f>
        <v>0</v>
      </c>
      <c r="BL164" s="19" t="s">
        <v>143</v>
      </c>
      <c r="BM164" s="217" t="s">
        <v>444</v>
      </c>
    </row>
    <row r="165" s="2" customFormat="1">
      <c r="A165" s="40"/>
      <c r="B165" s="41"/>
      <c r="C165" s="42"/>
      <c r="D165" s="219" t="s">
        <v>145</v>
      </c>
      <c r="E165" s="42"/>
      <c r="F165" s="220" t="s">
        <v>445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145</v>
      </c>
      <c r="AU165" s="19" t="s">
        <v>86</v>
      </c>
    </row>
    <row r="166" s="2" customFormat="1">
      <c r="A166" s="40"/>
      <c r="B166" s="41"/>
      <c r="C166" s="42"/>
      <c r="D166" s="224" t="s">
        <v>147</v>
      </c>
      <c r="E166" s="42"/>
      <c r="F166" s="225" t="s">
        <v>446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147</v>
      </c>
      <c r="AU166" s="19" t="s">
        <v>86</v>
      </c>
    </row>
    <row r="167" s="2" customFormat="1" ht="16.5" customHeight="1">
      <c r="A167" s="40"/>
      <c r="B167" s="41"/>
      <c r="C167" s="259" t="s">
        <v>260</v>
      </c>
      <c r="D167" s="259" t="s">
        <v>238</v>
      </c>
      <c r="E167" s="260" t="s">
        <v>447</v>
      </c>
      <c r="F167" s="261" t="s">
        <v>448</v>
      </c>
      <c r="G167" s="262" t="s">
        <v>449</v>
      </c>
      <c r="H167" s="263">
        <v>9.0500000000000007</v>
      </c>
      <c r="I167" s="264"/>
      <c r="J167" s="265">
        <f>ROUND(I167*H167,2)</f>
        <v>0</v>
      </c>
      <c r="K167" s="261" t="s">
        <v>142</v>
      </c>
      <c r="L167" s="266"/>
      <c r="M167" s="267" t="s">
        <v>19</v>
      </c>
      <c r="N167" s="268" t="s">
        <v>47</v>
      </c>
      <c r="O167" s="86"/>
      <c r="P167" s="215">
        <f>O167*H167</f>
        <v>0</v>
      </c>
      <c r="Q167" s="215">
        <v>0.00059000000000000003</v>
      </c>
      <c r="R167" s="215">
        <f>Q167*H167</f>
        <v>0.0053395000000000005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242</v>
      </c>
      <c r="AT167" s="217" t="s">
        <v>238</v>
      </c>
      <c r="AU167" s="217" t="s">
        <v>86</v>
      </c>
      <c r="AY167" s="19" t="s">
        <v>136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84</v>
      </c>
      <c r="BK167" s="218">
        <f>ROUND(I167*H167,2)</f>
        <v>0</v>
      </c>
      <c r="BL167" s="19" t="s">
        <v>143</v>
      </c>
      <c r="BM167" s="217" t="s">
        <v>450</v>
      </c>
    </row>
    <row r="168" s="2" customFormat="1">
      <c r="A168" s="40"/>
      <c r="B168" s="41"/>
      <c r="C168" s="42"/>
      <c r="D168" s="219" t="s">
        <v>145</v>
      </c>
      <c r="E168" s="42"/>
      <c r="F168" s="220" t="s">
        <v>448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145</v>
      </c>
      <c r="AU168" s="19" t="s">
        <v>86</v>
      </c>
    </row>
    <row r="169" s="13" customFormat="1">
      <c r="A169" s="13"/>
      <c r="B169" s="227"/>
      <c r="C169" s="228"/>
      <c r="D169" s="219" t="s">
        <v>151</v>
      </c>
      <c r="E169" s="229" t="s">
        <v>19</v>
      </c>
      <c r="F169" s="230" t="s">
        <v>451</v>
      </c>
      <c r="G169" s="228"/>
      <c r="H169" s="231">
        <v>9.0500000000000007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151</v>
      </c>
      <c r="AU169" s="237" t="s">
        <v>86</v>
      </c>
      <c r="AV169" s="13" t="s">
        <v>86</v>
      </c>
      <c r="AW169" s="13" t="s">
        <v>35</v>
      </c>
      <c r="AX169" s="13" t="s">
        <v>84</v>
      </c>
      <c r="AY169" s="237" t="s">
        <v>136</v>
      </c>
    </row>
    <row r="170" s="2" customFormat="1" ht="16.5" customHeight="1">
      <c r="A170" s="40"/>
      <c r="B170" s="41"/>
      <c r="C170" s="259" t="s">
        <v>452</v>
      </c>
      <c r="D170" s="259" t="s">
        <v>238</v>
      </c>
      <c r="E170" s="260" t="s">
        <v>453</v>
      </c>
      <c r="F170" s="261" t="s">
        <v>454</v>
      </c>
      <c r="G170" s="262" t="s">
        <v>455</v>
      </c>
      <c r="H170" s="263">
        <v>1</v>
      </c>
      <c r="I170" s="264"/>
      <c r="J170" s="265">
        <f>ROUND(I170*H170,2)</f>
        <v>0</v>
      </c>
      <c r="K170" s="261" t="s">
        <v>19</v>
      </c>
      <c r="L170" s="266"/>
      <c r="M170" s="267" t="s">
        <v>19</v>
      </c>
      <c r="N170" s="268" t="s">
        <v>47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242</v>
      </c>
      <c r="AT170" s="217" t="s">
        <v>238</v>
      </c>
      <c r="AU170" s="217" t="s">
        <v>86</v>
      </c>
      <c r="AY170" s="19" t="s">
        <v>136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84</v>
      </c>
      <c r="BK170" s="218">
        <f>ROUND(I170*H170,2)</f>
        <v>0</v>
      </c>
      <c r="BL170" s="19" t="s">
        <v>143</v>
      </c>
      <c r="BM170" s="217" t="s">
        <v>456</v>
      </c>
    </row>
    <row r="171" s="2" customFormat="1">
      <c r="A171" s="40"/>
      <c r="B171" s="41"/>
      <c r="C171" s="42"/>
      <c r="D171" s="219" t="s">
        <v>145</v>
      </c>
      <c r="E171" s="42"/>
      <c r="F171" s="220" t="s">
        <v>457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145</v>
      </c>
      <c r="AU171" s="19" t="s">
        <v>86</v>
      </c>
    </row>
    <row r="172" s="2" customFormat="1" ht="16.5" customHeight="1">
      <c r="A172" s="40"/>
      <c r="B172" s="41"/>
      <c r="C172" s="206" t="s">
        <v>458</v>
      </c>
      <c r="D172" s="206" t="s">
        <v>138</v>
      </c>
      <c r="E172" s="207" t="s">
        <v>459</v>
      </c>
      <c r="F172" s="208" t="s">
        <v>460</v>
      </c>
      <c r="G172" s="209" t="s">
        <v>155</v>
      </c>
      <c r="H172" s="210">
        <v>4.2549999999999999</v>
      </c>
      <c r="I172" s="211"/>
      <c r="J172" s="212">
        <f>ROUND(I172*H172,2)</f>
        <v>0</v>
      </c>
      <c r="K172" s="208" t="s">
        <v>142</v>
      </c>
      <c r="L172" s="46"/>
      <c r="M172" s="213" t="s">
        <v>19</v>
      </c>
      <c r="N172" s="214" t="s">
        <v>47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143</v>
      </c>
      <c r="AT172" s="217" t="s">
        <v>138</v>
      </c>
      <c r="AU172" s="217" t="s">
        <v>86</v>
      </c>
      <c r="AY172" s="19" t="s">
        <v>136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84</v>
      </c>
      <c r="BK172" s="218">
        <f>ROUND(I172*H172,2)</f>
        <v>0</v>
      </c>
      <c r="BL172" s="19" t="s">
        <v>143</v>
      </c>
      <c r="BM172" s="217" t="s">
        <v>461</v>
      </c>
    </row>
    <row r="173" s="2" customFormat="1">
      <c r="A173" s="40"/>
      <c r="B173" s="41"/>
      <c r="C173" s="42"/>
      <c r="D173" s="219" t="s">
        <v>145</v>
      </c>
      <c r="E173" s="42"/>
      <c r="F173" s="220" t="s">
        <v>462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145</v>
      </c>
      <c r="AU173" s="19" t="s">
        <v>86</v>
      </c>
    </row>
    <row r="174" s="2" customFormat="1">
      <c r="A174" s="40"/>
      <c r="B174" s="41"/>
      <c r="C174" s="42"/>
      <c r="D174" s="224" t="s">
        <v>147</v>
      </c>
      <c r="E174" s="42"/>
      <c r="F174" s="225" t="s">
        <v>463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147</v>
      </c>
      <c r="AU174" s="19" t="s">
        <v>86</v>
      </c>
    </row>
    <row r="175" s="13" customFormat="1">
      <c r="A175" s="13"/>
      <c r="B175" s="227"/>
      <c r="C175" s="228"/>
      <c r="D175" s="219" t="s">
        <v>151</v>
      </c>
      <c r="E175" s="229" t="s">
        <v>19</v>
      </c>
      <c r="F175" s="230" t="s">
        <v>464</v>
      </c>
      <c r="G175" s="228"/>
      <c r="H175" s="231">
        <v>4.2549999999999999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151</v>
      </c>
      <c r="AU175" s="237" t="s">
        <v>86</v>
      </c>
      <c r="AV175" s="13" t="s">
        <v>86</v>
      </c>
      <c r="AW175" s="13" t="s">
        <v>35</v>
      </c>
      <c r="AX175" s="13" t="s">
        <v>84</v>
      </c>
      <c r="AY175" s="237" t="s">
        <v>136</v>
      </c>
    </row>
    <row r="176" s="2" customFormat="1" ht="16.5" customHeight="1">
      <c r="A176" s="40"/>
      <c r="B176" s="41"/>
      <c r="C176" s="206" t="s">
        <v>268</v>
      </c>
      <c r="D176" s="206" t="s">
        <v>138</v>
      </c>
      <c r="E176" s="207" t="s">
        <v>465</v>
      </c>
      <c r="F176" s="208" t="s">
        <v>466</v>
      </c>
      <c r="G176" s="209" t="s">
        <v>155</v>
      </c>
      <c r="H176" s="210">
        <v>10.708</v>
      </c>
      <c r="I176" s="211"/>
      <c r="J176" s="212">
        <f>ROUND(I176*H176,2)</f>
        <v>0</v>
      </c>
      <c r="K176" s="208" t="s">
        <v>142</v>
      </c>
      <c r="L176" s="46"/>
      <c r="M176" s="213" t="s">
        <v>19</v>
      </c>
      <c r="N176" s="214" t="s">
        <v>47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143</v>
      </c>
      <c r="AT176" s="217" t="s">
        <v>138</v>
      </c>
      <c r="AU176" s="217" t="s">
        <v>86</v>
      </c>
      <c r="AY176" s="19" t="s">
        <v>136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84</v>
      </c>
      <c r="BK176" s="218">
        <f>ROUND(I176*H176,2)</f>
        <v>0</v>
      </c>
      <c r="BL176" s="19" t="s">
        <v>143</v>
      </c>
      <c r="BM176" s="217" t="s">
        <v>467</v>
      </c>
    </row>
    <row r="177" s="2" customFormat="1">
      <c r="A177" s="40"/>
      <c r="B177" s="41"/>
      <c r="C177" s="42"/>
      <c r="D177" s="219" t="s">
        <v>145</v>
      </c>
      <c r="E177" s="42"/>
      <c r="F177" s="220" t="s">
        <v>468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145</v>
      </c>
      <c r="AU177" s="19" t="s">
        <v>86</v>
      </c>
    </row>
    <row r="178" s="2" customFormat="1">
      <c r="A178" s="40"/>
      <c r="B178" s="41"/>
      <c r="C178" s="42"/>
      <c r="D178" s="224" t="s">
        <v>147</v>
      </c>
      <c r="E178" s="42"/>
      <c r="F178" s="225" t="s">
        <v>469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147</v>
      </c>
      <c r="AU178" s="19" t="s">
        <v>86</v>
      </c>
    </row>
    <row r="179" s="13" customFormat="1">
      <c r="A179" s="13"/>
      <c r="B179" s="227"/>
      <c r="C179" s="228"/>
      <c r="D179" s="219" t="s">
        <v>151</v>
      </c>
      <c r="E179" s="229" t="s">
        <v>19</v>
      </c>
      <c r="F179" s="230" t="s">
        <v>470</v>
      </c>
      <c r="G179" s="228"/>
      <c r="H179" s="231">
        <v>10.708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151</v>
      </c>
      <c r="AU179" s="237" t="s">
        <v>86</v>
      </c>
      <c r="AV179" s="13" t="s">
        <v>86</v>
      </c>
      <c r="AW179" s="13" t="s">
        <v>35</v>
      </c>
      <c r="AX179" s="13" t="s">
        <v>84</v>
      </c>
      <c r="AY179" s="237" t="s">
        <v>136</v>
      </c>
    </row>
    <row r="180" s="2" customFormat="1" ht="16.5" customHeight="1">
      <c r="A180" s="40"/>
      <c r="B180" s="41"/>
      <c r="C180" s="206" t="s">
        <v>276</v>
      </c>
      <c r="D180" s="206" t="s">
        <v>138</v>
      </c>
      <c r="E180" s="207" t="s">
        <v>471</v>
      </c>
      <c r="F180" s="208" t="s">
        <v>472</v>
      </c>
      <c r="G180" s="209" t="s">
        <v>141</v>
      </c>
      <c r="H180" s="210">
        <v>79.200000000000003</v>
      </c>
      <c r="I180" s="211"/>
      <c r="J180" s="212">
        <f>ROUND(I180*H180,2)</f>
        <v>0</v>
      </c>
      <c r="K180" s="208" t="s">
        <v>142</v>
      </c>
      <c r="L180" s="46"/>
      <c r="M180" s="213" t="s">
        <v>19</v>
      </c>
      <c r="N180" s="214" t="s">
        <v>47</v>
      </c>
      <c r="O180" s="86"/>
      <c r="P180" s="215">
        <f>O180*H180</f>
        <v>0</v>
      </c>
      <c r="Q180" s="215">
        <v>0.0086499999999999997</v>
      </c>
      <c r="R180" s="215">
        <f>Q180*H180</f>
        <v>0.68508000000000002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143</v>
      </c>
      <c r="AT180" s="217" t="s">
        <v>138</v>
      </c>
      <c r="AU180" s="217" t="s">
        <v>86</v>
      </c>
      <c r="AY180" s="19" t="s">
        <v>136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84</v>
      </c>
      <c r="BK180" s="218">
        <f>ROUND(I180*H180,2)</f>
        <v>0</v>
      </c>
      <c r="BL180" s="19" t="s">
        <v>143</v>
      </c>
      <c r="BM180" s="217" t="s">
        <v>473</v>
      </c>
    </row>
    <row r="181" s="2" customFormat="1">
      <c r="A181" s="40"/>
      <c r="B181" s="41"/>
      <c r="C181" s="42"/>
      <c r="D181" s="219" t="s">
        <v>145</v>
      </c>
      <c r="E181" s="42"/>
      <c r="F181" s="220" t="s">
        <v>474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145</v>
      </c>
      <c r="AU181" s="19" t="s">
        <v>86</v>
      </c>
    </row>
    <row r="182" s="2" customFormat="1">
      <c r="A182" s="40"/>
      <c r="B182" s="41"/>
      <c r="C182" s="42"/>
      <c r="D182" s="224" t="s">
        <v>147</v>
      </c>
      <c r="E182" s="42"/>
      <c r="F182" s="225" t="s">
        <v>475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147</v>
      </c>
      <c r="AU182" s="19" t="s">
        <v>86</v>
      </c>
    </row>
    <row r="183" s="13" customFormat="1">
      <c r="A183" s="13"/>
      <c r="B183" s="227"/>
      <c r="C183" s="228"/>
      <c r="D183" s="219" t="s">
        <v>151</v>
      </c>
      <c r="E183" s="229" t="s">
        <v>19</v>
      </c>
      <c r="F183" s="230" t="s">
        <v>476</v>
      </c>
      <c r="G183" s="228"/>
      <c r="H183" s="231">
        <v>79.200000000000003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151</v>
      </c>
      <c r="AU183" s="237" t="s">
        <v>86</v>
      </c>
      <c r="AV183" s="13" t="s">
        <v>86</v>
      </c>
      <c r="AW183" s="13" t="s">
        <v>35</v>
      </c>
      <c r="AX183" s="13" t="s">
        <v>84</v>
      </c>
      <c r="AY183" s="237" t="s">
        <v>136</v>
      </c>
    </row>
    <row r="184" s="2" customFormat="1" ht="16.5" customHeight="1">
      <c r="A184" s="40"/>
      <c r="B184" s="41"/>
      <c r="C184" s="206" t="s">
        <v>7</v>
      </c>
      <c r="D184" s="206" t="s">
        <v>138</v>
      </c>
      <c r="E184" s="207" t="s">
        <v>477</v>
      </c>
      <c r="F184" s="208" t="s">
        <v>478</v>
      </c>
      <c r="G184" s="209" t="s">
        <v>141</v>
      </c>
      <c r="H184" s="210">
        <v>79.200000000000003</v>
      </c>
      <c r="I184" s="211"/>
      <c r="J184" s="212">
        <f>ROUND(I184*H184,2)</f>
        <v>0</v>
      </c>
      <c r="K184" s="208" t="s">
        <v>142</v>
      </c>
      <c r="L184" s="46"/>
      <c r="M184" s="213" t="s">
        <v>19</v>
      </c>
      <c r="N184" s="214" t="s">
        <v>47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143</v>
      </c>
      <c r="AT184" s="217" t="s">
        <v>138</v>
      </c>
      <c r="AU184" s="217" t="s">
        <v>86</v>
      </c>
      <c r="AY184" s="19" t="s">
        <v>136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84</v>
      </c>
      <c r="BK184" s="218">
        <f>ROUND(I184*H184,2)</f>
        <v>0</v>
      </c>
      <c r="BL184" s="19" t="s">
        <v>143</v>
      </c>
      <c r="BM184" s="217" t="s">
        <v>479</v>
      </c>
    </row>
    <row r="185" s="2" customFormat="1">
      <c r="A185" s="40"/>
      <c r="B185" s="41"/>
      <c r="C185" s="42"/>
      <c r="D185" s="219" t="s">
        <v>145</v>
      </c>
      <c r="E185" s="42"/>
      <c r="F185" s="220" t="s">
        <v>480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145</v>
      </c>
      <c r="AU185" s="19" t="s">
        <v>86</v>
      </c>
    </row>
    <row r="186" s="2" customFormat="1">
      <c r="A186" s="40"/>
      <c r="B186" s="41"/>
      <c r="C186" s="42"/>
      <c r="D186" s="224" t="s">
        <v>147</v>
      </c>
      <c r="E186" s="42"/>
      <c r="F186" s="225" t="s">
        <v>481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147</v>
      </c>
      <c r="AU186" s="19" t="s">
        <v>86</v>
      </c>
    </row>
    <row r="187" s="13" customFormat="1">
      <c r="A187" s="13"/>
      <c r="B187" s="227"/>
      <c r="C187" s="228"/>
      <c r="D187" s="219" t="s">
        <v>151</v>
      </c>
      <c r="E187" s="229" t="s">
        <v>19</v>
      </c>
      <c r="F187" s="230" t="s">
        <v>476</v>
      </c>
      <c r="G187" s="228"/>
      <c r="H187" s="231">
        <v>79.200000000000003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151</v>
      </c>
      <c r="AU187" s="237" t="s">
        <v>86</v>
      </c>
      <c r="AV187" s="13" t="s">
        <v>86</v>
      </c>
      <c r="AW187" s="13" t="s">
        <v>35</v>
      </c>
      <c r="AX187" s="13" t="s">
        <v>84</v>
      </c>
      <c r="AY187" s="237" t="s">
        <v>136</v>
      </c>
    </row>
    <row r="188" s="2" customFormat="1" ht="16.5" customHeight="1">
      <c r="A188" s="40"/>
      <c r="B188" s="41"/>
      <c r="C188" s="206" t="s">
        <v>286</v>
      </c>
      <c r="D188" s="206" t="s">
        <v>138</v>
      </c>
      <c r="E188" s="207" t="s">
        <v>482</v>
      </c>
      <c r="F188" s="208" t="s">
        <v>483</v>
      </c>
      <c r="G188" s="209" t="s">
        <v>331</v>
      </c>
      <c r="H188" s="210">
        <v>0.318</v>
      </c>
      <c r="I188" s="211"/>
      <c r="J188" s="212">
        <f>ROUND(I188*H188,2)</f>
        <v>0</v>
      </c>
      <c r="K188" s="208" t="s">
        <v>142</v>
      </c>
      <c r="L188" s="46"/>
      <c r="M188" s="213" t="s">
        <v>19</v>
      </c>
      <c r="N188" s="214" t="s">
        <v>47</v>
      </c>
      <c r="O188" s="86"/>
      <c r="P188" s="215">
        <f>O188*H188</f>
        <v>0</v>
      </c>
      <c r="Q188" s="215">
        <v>1.09528</v>
      </c>
      <c r="R188" s="215">
        <f>Q188*H188</f>
        <v>0.34829904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143</v>
      </c>
      <c r="AT188" s="217" t="s">
        <v>138</v>
      </c>
      <c r="AU188" s="217" t="s">
        <v>86</v>
      </c>
      <c r="AY188" s="19" t="s">
        <v>136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84</v>
      </c>
      <c r="BK188" s="218">
        <f>ROUND(I188*H188,2)</f>
        <v>0</v>
      </c>
      <c r="BL188" s="19" t="s">
        <v>143</v>
      </c>
      <c r="BM188" s="217" t="s">
        <v>484</v>
      </c>
    </row>
    <row r="189" s="2" customFormat="1">
      <c r="A189" s="40"/>
      <c r="B189" s="41"/>
      <c r="C189" s="42"/>
      <c r="D189" s="219" t="s">
        <v>145</v>
      </c>
      <c r="E189" s="42"/>
      <c r="F189" s="220" t="s">
        <v>485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145</v>
      </c>
      <c r="AU189" s="19" t="s">
        <v>86</v>
      </c>
    </row>
    <row r="190" s="2" customFormat="1">
      <c r="A190" s="40"/>
      <c r="B190" s="41"/>
      <c r="C190" s="42"/>
      <c r="D190" s="224" t="s">
        <v>147</v>
      </c>
      <c r="E190" s="42"/>
      <c r="F190" s="225" t="s">
        <v>486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147</v>
      </c>
      <c r="AU190" s="19" t="s">
        <v>86</v>
      </c>
    </row>
    <row r="191" s="13" customFormat="1">
      <c r="A191" s="13"/>
      <c r="B191" s="227"/>
      <c r="C191" s="228"/>
      <c r="D191" s="219" t="s">
        <v>151</v>
      </c>
      <c r="E191" s="229" t="s">
        <v>19</v>
      </c>
      <c r="F191" s="230" t="s">
        <v>487</v>
      </c>
      <c r="G191" s="228"/>
      <c r="H191" s="231">
        <v>0.318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151</v>
      </c>
      <c r="AU191" s="237" t="s">
        <v>86</v>
      </c>
      <c r="AV191" s="13" t="s">
        <v>86</v>
      </c>
      <c r="AW191" s="13" t="s">
        <v>35</v>
      </c>
      <c r="AX191" s="13" t="s">
        <v>84</v>
      </c>
      <c r="AY191" s="237" t="s">
        <v>136</v>
      </c>
    </row>
    <row r="192" s="2" customFormat="1" ht="16.5" customHeight="1">
      <c r="A192" s="40"/>
      <c r="B192" s="41"/>
      <c r="C192" s="206" t="s">
        <v>293</v>
      </c>
      <c r="D192" s="206" t="s">
        <v>138</v>
      </c>
      <c r="E192" s="207" t="s">
        <v>488</v>
      </c>
      <c r="F192" s="208" t="s">
        <v>489</v>
      </c>
      <c r="G192" s="209" t="s">
        <v>331</v>
      </c>
      <c r="H192" s="210">
        <v>0.029000000000000001</v>
      </c>
      <c r="I192" s="211"/>
      <c r="J192" s="212">
        <f>ROUND(I192*H192,2)</f>
        <v>0</v>
      </c>
      <c r="K192" s="208" t="s">
        <v>142</v>
      </c>
      <c r="L192" s="46"/>
      <c r="M192" s="213" t="s">
        <v>19</v>
      </c>
      <c r="N192" s="214" t="s">
        <v>47</v>
      </c>
      <c r="O192" s="86"/>
      <c r="P192" s="215">
        <f>O192*H192</f>
        <v>0</v>
      </c>
      <c r="Q192" s="215">
        <v>1.0556000000000001</v>
      </c>
      <c r="R192" s="215">
        <f>Q192*H192</f>
        <v>0.030612400000000005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143</v>
      </c>
      <c r="AT192" s="217" t="s">
        <v>138</v>
      </c>
      <c r="AU192" s="217" t="s">
        <v>86</v>
      </c>
      <c r="AY192" s="19" t="s">
        <v>136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84</v>
      </c>
      <c r="BK192" s="218">
        <f>ROUND(I192*H192,2)</f>
        <v>0</v>
      </c>
      <c r="BL192" s="19" t="s">
        <v>143</v>
      </c>
      <c r="BM192" s="217" t="s">
        <v>490</v>
      </c>
    </row>
    <row r="193" s="2" customFormat="1">
      <c r="A193" s="40"/>
      <c r="B193" s="41"/>
      <c r="C193" s="42"/>
      <c r="D193" s="219" t="s">
        <v>145</v>
      </c>
      <c r="E193" s="42"/>
      <c r="F193" s="220" t="s">
        <v>491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145</v>
      </c>
      <c r="AU193" s="19" t="s">
        <v>86</v>
      </c>
    </row>
    <row r="194" s="2" customFormat="1">
      <c r="A194" s="40"/>
      <c r="B194" s="41"/>
      <c r="C194" s="42"/>
      <c r="D194" s="224" t="s">
        <v>147</v>
      </c>
      <c r="E194" s="42"/>
      <c r="F194" s="225" t="s">
        <v>492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147</v>
      </c>
      <c r="AU194" s="19" t="s">
        <v>86</v>
      </c>
    </row>
    <row r="195" s="13" customFormat="1">
      <c r="A195" s="13"/>
      <c r="B195" s="227"/>
      <c r="C195" s="228"/>
      <c r="D195" s="219" t="s">
        <v>151</v>
      </c>
      <c r="E195" s="229" t="s">
        <v>19</v>
      </c>
      <c r="F195" s="230" t="s">
        <v>493</v>
      </c>
      <c r="G195" s="228"/>
      <c r="H195" s="231">
        <v>0.029000000000000001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151</v>
      </c>
      <c r="AU195" s="237" t="s">
        <v>86</v>
      </c>
      <c r="AV195" s="13" t="s">
        <v>86</v>
      </c>
      <c r="AW195" s="13" t="s">
        <v>35</v>
      </c>
      <c r="AX195" s="13" t="s">
        <v>84</v>
      </c>
      <c r="AY195" s="237" t="s">
        <v>136</v>
      </c>
    </row>
    <row r="196" s="2" customFormat="1" ht="16.5" customHeight="1">
      <c r="A196" s="40"/>
      <c r="B196" s="41"/>
      <c r="C196" s="206" t="s">
        <v>298</v>
      </c>
      <c r="D196" s="206" t="s">
        <v>138</v>
      </c>
      <c r="E196" s="207" t="s">
        <v>494</v>
      </c>
      <c r="F196" s="208" t="s">
        <v>495</v>
      </c>
      <c r="G196" s="209" t="s">
        <v>331</v>
      </c>
      <c r="H196" s="210">
        <v>0.54500000000000004</v>
      </c>
      <c r="I196" s="211"/>
      <c r="J196" s="212">
        <f>ROUND(I196*H196,2)</f>
        <v>0</v>
      </c>
      <c r="K196" s="208" t="s">
        <v>142</v>
      </c>
      <c r="L196" s="46"/>
      <c r="M196" s="213" t="s">
        <v>19</v>
      </c>
      <c r="N196" s="214" t="s">
        <v>47</v>
      </c>
      <c r="O196" s="86"/>
      <c r="P196" s="215">
        <f>O196*H196</f>
        <v>0</v>
      </c>
      <c r="Q196" s="215">
        <v>1.03955</v>
      </c>
      <c r="R196" s="215">
        <f>Q196*H196</f>
        <v>0.56655475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143</v>
      </c>
      <c r="AT196" s="217" t="s">
        <v>138</v>
      </c>
      <c r="AU196" s="217" t="s">
        <v>86</v>
      </c>
      <c r="AY196" s="19" t="s">
        <v>136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84</v>
      </c>
      <c r="BK196" s="218">
        <f>ROUND(I196*H196,2)</f>
        <v>0</v>
      </c>
      <c r="BL196" s="19" t="s">
        <v>143</v>
      </c>
      <c r="BM196" s="217" t="s">
        <v>496</v>
      </c>
    </row>
    <row r="197" s="2" customFormat="1">
      <c r="A197" s="40"/>
      <c r="B197" s="41"/>
      <c r="C197" s="42"/>
      <c r="D197" s="219" t="s">
        <v>145</v>
      </c>
      <c r="E197" s="42"/>
      <c r="F197" s="220" t="s">
        <v>497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145</v>
      </c>
      <c r="AU197" s="19" t="s">
        <v>86</v>
      </c>
    </row>
    <row r="198" s="2" customFormat="1">
      <c r="A198" s="40"/>
      <c r="B198" s="41"/>
      <c r="C198" s="42"/>
      <c r="D198" s="224" t="s">
        <v>147</v>
      </c>
      <c r="E198" s="42"/>
      <c r="F198" s="225" t="s">
        <v>498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147</v>
      </c>
      <c r="AU198" s="19" t="s">
        <v>86</v>
      </c>
    </row>
    <row r="199" s="2" customFormat="1">
      <c r="A199" s="40"/>
      <c r="B199" s="41"/>
      <c r="C199" s="42"/>
      <c r="D199" s="219" t="s">
        <v>149</v>
      </c>
      <c r="E199" s="42"/>
      <c r="F199" s="226" t="s">
        <v>499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149</v>
      </c>
      <c r="AU199" s="19" t="s">
        <v>86</v>
      </c>
    </row>
    <row r="200" s="13" customFormat="1">
      <c r="A200" s="13"/>
      <c r="B200" s="227"/>
      <c r="C200" s="228"/>
      <c r="D200" s="219" t="s">
        <v>151</v>
      </c>
      <c r="E200" s="229" t="s">
        <v>19</v>
      </c>
      <c r="F200" s="230" t="s">
        <v>500</v>
      </c>
      <c r="G200" s="228"/>
      <c r="H200" s="231">
        <v>0.45400000000000001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151</v>
      </c>
      <c r="AU200" s="237" t="s">
        <v>86</v>
      </c>
      <c r="AV200" s="13" t="s">
        <v>86</v>
      </c>
      <c r="AW200" s="13" t="s">
        <v>35</v>
      </c>
      <c r="AX200" s="13" t="s">
        <v>84</v>
      </c>
      <c r="AY200" s="237" t="s">
        <v>136</v>
      </c>
    </row>
    <row r="201" s="13" customFormat="1">
      <c r="A201" s="13"/>
      <c r="B201" s="227"/>
      <c r="C201" s="228"/>
      <c r="D201" s="219" t="s">
        <v>151</v>
      </c>
      <c r="E201" s="228"/>
      <c r="F201" s="230" t="s">
        <v>501</v>
      </c>
      <c r="G201" s="228"/>
      <c r="H201" s="231">
        <v>0.54500000000000004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151</v>
      </c>
      <c r="AU201" s="237" t="s">
        <v>86</v>
      </c>
      <c r="AV201" s="13" t="s">
        <v>86</v>
      </c>
      <c r="AW201" s="13" t="s">
        <v>4</v>
      </c>
      <c r="AX201" s="13" t="s">
        <v>84</v>
      </c>
      <c r="AY201" s="237" t="s">
        <v>136</v>
      </c>
    </row>
    <row r="202" s="12" customFormat="1" ht="22.8" customHeight="1">
      <c r="A202" s="12"/>
      <c r="B202" s="190"/>
      <c r="C202" s="191"/>
      <c r="D202" s="192" t="s">
        <v>75</v>
      </c>
      <c r="E202" s="204" t="s">
        <v>143</v>
      </c>
      <c r="F202" s="204" t="s">
        <v>267</v>
      </c>
      <c r="G202" s="191"/>
      <c r="H202" s="191"/>
      <c r="I202" s="194"/>
      <c r="J202" s="205">
        <f>BK202</f>
        <v>0</v>
      </c>
      <c r="K202" s="191"/>
      <c r="L202" s="196"/>
      <c r="M202" s="197"/>
      <c r="N202" s="198"/>
      <c r="O202" s="198"/>
      <c r="P202" s="199">
        <f>SUM(P203:P214)</f>
        <v>0</v>
      </c>
      <c r="Q202" s="198"/>
      <c r="R202" s="199">
        <f>SUM(R203:R214)</f>
        <v>34.736348399999997</v>
      </c>
      <c r="S202" s="198"/>
      <c r="T202" s="200">
        <f>SUM(T203:T214)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1" t="s">
        <v>84</v>
      </c>
      <c r="AT202" s="202" t="s">
        <v>75</v>
      </c>
      <c r="AU202" s="202" t="s">
        <v>84</v>
      </c>
      <c r="AY202" s="201" t="s">
        <v>136</v>
      </c>
      <c r="BK202" s="203">
        <f>SUM(BK203:BK214)</f>
        <v>0</v>
      </c>
    </row>
    <row r="203" s="2" customFormat="1" ht="16.5" customHeight="1">
      <c r="A203" s="40"/>
      <c r="B203" s="41"/>
      <c r="C203" s="206" t="s">
        <v>337</v>
      </c>
      <c r="D203" s="206" t="s">
        <v>138</v>
      </c>
      <c r="E203" s="207" t="s">
        <v>287</v>
      </c>
      <c r="F203" s="208" t="s">
        <v>288</v>
      </c>
      <c r="G203" s="209" t="s">
        <v>155</v>
      </c>
      <c r="H203" s="210">
        <v>16.213000000000001</v>
      </c>
      <c r="I203" s="211"/>
      <c r="J203" s="212">
        <f>ROUND(I203*H203,2)</f>
        <v>0</v>
      </c>
      <c r="K203" s="208" t="s">
        <v>142</v>
      </c>
      <c r="L203" s="46"/>
      <c r="M203" s="213" t="s">
        <v>19</v>
      </c>
      <c r="N203" s="214" t="s">
        <v>47</v>
      </c>
      <c r="O203" s="86"/>
      <c r="P203" s="215">
        <f>O203*H203</f>
        <v>0</v>
      </c>
      <c r="Q203" s="215">
        <v>1.9967999999999999</v>
      </c>
      <c r="R203" s="215">
        <f>Q203*H203</f>
        <v>32.3741184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143</v>
      </c>
      <c r="AT203" s="217" t="s">
        <v>138</v>
      </c>
      <c r="AU203" s="217" t="s">
        <v>86</v>
      </c>
      <c r="AY203" s="19" t="s">
        <v>136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84</v>
      </c>
      <c r="BK203" s="218">
        <f>ROUND(I203*H203,2)</f>
        <v>0</v>
      </c>
      <c r="BL203" s="19" t="s">
        <v>143</v>
      </c>
      <c r="BM203" s="217" t="s">
        <v>502</v>
      </c>
    </row>
    <row r="204" s="2" customFormat="1">
      <c r="A204" s="40"/>
      <c r="B204" s="41"/>
      <c r="C204" s="42"/>
      <c r="D204" s="219" t="s">
        <v>145</v>
      </c>
      <c r="E204" s="42"/>
      <c r="F204" s="220" t="s">
        <v>290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145</v>
      </c>
      <c r="AU204" s="19" t="s">
        <v>86</v>
      </c>
    </row>
    <row r="205" s="2" customFormat="1">
      <c r="A205" s="40"/>
      <c r="B205" s="41"/>
      <c r="C205" s="42"/>
      <c r="D205" s="224" t="s">
        <v>147</v>
      </c>
      <c r="E205" s="42"/>
      <c r="F205" s="225" t="s">
        <v>291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147</v>
      </c>
      <c r="AU205" s="19" t="s">
        <v>86</v>
      </c>
    </row>
    <row r="206" s="13" customFormat="1">
      <c r="A206" s="13"/>
      <c r="B206" s="227"/>
      <c r="C206" s="228"/>
      <c r="D206" s="219" t="s">
        <v>151</v>
      </c>
      <c r="E206" s="229" t="s">
        <v>19</v>
      </c>
      <c r="F206" s="230" t="s">
        <v>503</v>
      </c>
      <c r="G206" s="228"/>
      <c r="H206" s="231">
        <v>16.213000000000001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151</v>
      </c>
      <c r="AU206" s="237" t="s">
        <v>86</v>
      </c>
      <c r="AV206" s="13" t="s">
        <v>86</v>
      </c>
      <c r="AW206" s="13" t="s">
        <v>35</v>
      </c>
      <c r="AX206" s="13" t="s">
        <v>84</v>
      </c>
      <c r="AY206" s="237" t="s">
        <v>136</v>
      </c>
    </row>
    <row r="207" s="2" customFormat="1" ht="16.5" customHeight="1">
      <c r="A207" s="40"/>
      <c r="B207" s="41"/>
      <c r="C207" s="206" t="s">
        <v>353</v>
      </c>
      <c r="D207" s="206" t="s">
        <v>138</v>
      </c>
      <c r="E207" s="207" t="s">
        <v>299</v>
      </c>
      <c r="F207" s="208" t="s">
        <v>300</v>
      </c>
      <c r="G207" s="209" t="s">
        <v>141</v>
      </c>
      <c r="H207" s="210">
        <v>39.033999999999999</v>
      </c>
      <c r="I207" s="211"/>
      <c r="J207" s="212">
        <f>ROUND(I207*H207,2)</f>
        <v>0</v>
      </c>
      <c r="K207" s="208" t="s">
        <v>142</v>
      </c>
      <c r="L207" s="46"/>
      <c r="M207" s="213" t="s">
        <v>19</v>
      </c>
      <c r="N207" s="214" t="s">
        <v>47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143</v>
      </c>
      <c r="AT207" s="217" t="s">
        <v>138</v>
      </c>
      <c r="AU207" s="217" t="s">
        <v>86</v>
      </c>
      <c r="AY207" s="19" t="s">
        <v>136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84</v>
      </c>
      <c r="BK207" s="218">
        <f>ROUND(I207*H207,2)</f>
        <v>0</v>
      </c>
      <c r="BL207" s="19" t="s">
        <v>143</v>
      </c>
      <c r="BM207" s="217" t="s">
        <v>504</v>
      </c>
    </row>
    <row r="208" s="2" customFormat="1">
      <c r="A208" s="40"/>
      <c r="B208" s="41"/>
      <c r="C208" s="42"/>
      <c r="D208" s="219" t="s">
        <v>145</v>
      </c>
      <c r="E208" s="42"/>
      <c r="F208" s="220" t="s">
        <v>302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145</v>
      </c>
      <c r="AU208" s="19" t="s">
        <v>86</v>
      </c>
    </row>
    <row r="209" s="2" customFormat="1">
      <c r="A209" s="40"/>
      <c r="B209" s="41"/>
      <c r="C209" s="42"/>
      <c r="D209" s="224" t="s">
        <v>147</v>
      </c>
      <c r="E209" s="42"/>
      <c r="F209" s="225" t="s">
        <v>303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147</v>
      </c>
      <c r="AU209" s="19" t="s">
        <v>86</v>
      </c>
    </row>
    <row r="210" s="13" customFormat="1">
      <c r="A210" s="13"/>
      <c r="B210" s="227"/>
      <c r="C210" s="228"/>
      <c r="D210" s="219" t="s">
        <v>151</v>
      </c>
      <c r="E210" s="229" t="s">
        <v>19</v>
      </c>
      <c r="F210" s="230" t="s">
        <v>505</v>
      </c>
      <c r="G210" s="228"/>
      <c r="H210" s="231">
        <v>39.033999999999999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151</v>
      </c>
      <c r="AU210" s="237" t="s">
        <v>86</v>
      </c>
      <c r="AV210" s="13" t="s">
        <v>86</v>
      </c>
      <c r="AW210" s="13" t="s">
        <v>35</v>
      </c>
      <c r="AX210" s="13" t="s">
        <v>84</v>
      </c>
      <c r="AY210" s="237" t="s">
        <v>136</v>
      </c>
    </row>
    <row r="211" s="2" customFormat="1" ht="16.5" customHeight="1">
      <c r="A211" s="40"/>
      <c r="B211" s="41"/>
      <c r="C211" s="206" t="s">
        <v>368</v>
      </c>
      <c r="D211" s="206" t="s">
        <v>138</v>
      </c>
      <c r="E211" s="207" t="s">
        <v>506</v>
      </c>
      <c r="F211" s="208" t="s">
        <v>507</v>
      </c>
      <c r="G211" s="209" t="s">
        <v>141</v>
      </c>
      <c r="H211" s="210">
        <v>3</v>
      </c>
      <c r="I211" s="211"/>
      <c r="J211" s="212">
        <f>ROUND(I211*H211,2)</f>
        <v>0</v>
      </c>
      <c r="K211" s="208" t="s">
        <v>142</v>
      </c>
      <c r="L211" s="46"/>
      <c r="M211" s="213" t="s">
        <v>19</v>
      </c>
      <c r="N211" s="214" t="s">
        <v>47</v>
      </c>
      <c r="O211" s="86"/>
      <c r="P211" s="215">
        <f>O211*H211</f>
        <v>0</v>
      </c>
      <c r="Q211" s="215">
        <v>0.78741000000000005</v>
      </c>
      <c r="R211" s="215">
        <f>Q211*H211</f>
        <v>2.3622300000000003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143</v>
      </c>
      <c r="AT211" s="217" t="s">
        <v>138</v>
      </c>
      <c r="AU211" s="217" t="s">
        <v>86</v>
      </c>
      <c r="AY211" s="19" t="s">
        <v>136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84</v>
      </c>
      <c r="BK211" s="218">
        <f>ROUND(I211*H211,2)</f>
        <v>0</v>
      </c>
      <c r="BL211" s="19" t="s">
        <v>143</v>
      </c>
      <c r="BM211" s="217" t="s">
        <v>508</v>
      </c>
    </row>
    <row r="212" s="2" customFormat="1">
      <c r="A212" s="40"/>
      <c r="B212" s="41"/>
      <c r="C212" s="42"/>
      <c r="D212" s="219" t="s">
        <v>145</v>
      </c>
      <c r="E212" s="42"/>
      <c r="F212" s="220" t="s">
        <v>509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145</v>
      </c>
      <c r="AU212" s="19" t="s">
        <v>86</v>
      </c>
    </row>
    <row r="213" s="2" customFormat="1">
      <c r="A213" s="40"/>
      <c r="B213" s="41"/>
      <c r="C213" s="42"/>
      <c r="D213" s="224" t="s">
        <v>147</v>
      </c>
      <c r="E213" s="42"/>
      <c r="F213" s="225" t="s">
        <v>510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147</v>
      </c>
      <c r="AU213" s="19" t="s">
        <v>86</v>
      </c>
    </row>
    <row r="214" s="13" customFormat="1">
      <c r="A214" s="13"/>
      <c r="B214" s="227"/>
      <c r="C214" s="228"/>
      <c r="D214" s="219" t="s">
        <v>151</v>
      </c>
      <c r="E214" s="229" t="s">
        <v>19</v>
      </c>
      <c r="F214" s="230" t="s">
        <v>511</v>
      </c>
      <c r="G214" s="228"/>
      <c r="H214" s="231">
        <v>3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151</v>
      </c>
      <c r="AU214" s="237" t="s">
        <v>86</v>
      </c>
      <c r="AV214" s="13" t="s">
        <v>86</v>
      </c>
      <c r="AW214" s="13" t="s">
        <v>35</v>
      </c>
      <c r="AX214" s="13" t="s">
        <v>84</v>
      </c>
      <c r="AY214" s="237" t="s">
        <v>136</v>
      </c>
    </row>
    <row r="215" s="12" customFormat="1" ht="22.8" customHeight="1">
      <c r="A215" s="12"/>
      <c r="B215" s="190"/>
      <c r="C215" s="191"/>
      <c r="D215" s="192" t="s">
        <v>75</v>
      </c>
      <c r="E215" s="204" t="s">
        <v>242</v>
      </c>
      <c r="F215" s="204" t="s">
        <v>512</v>
      </c>
      <c r="G215" s="191"/>
      <c r="H215" s="191"/>
      <c r="I215" s="194"/>
      <c r="J215" s="205">
        <f>BK215</f>
        <v>0</v>
      </c>
      <c r="K215" s="191"/>
      <c r="L215" s="196"/>
      <c r="M215" s="197"/>
      <c r="N215" s="198"/>
      <c r="O215" s="198"/>
      <c r="P215" s="199">
        <f>SUM(P216:P221)</f>
        <v>0</v>
      </c>
      <c r="Q215" s="198"/>
      <c r="R215" s="199">
        <f>SUM(R216:R221)</f>
        <v>0.79392000000000007</v>
      </c>
      <c r="S215" s="198"/>
      <c r="T215" s="200">
        <f>SUM(T216:T221)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1" t="s">
        <v>84</v>
      </c>
      <c r="AT215" s="202" t="s">
        <v>75</v>
      </c>
      <c r="AU215" s="202" t="s">
        <v>84</v>
      </c>
      <c r="AY215" s="201" t="s">
        <v>136</v>
      </c>
      <c r="BK215" s="203">
        <f>SUM(BK216:BK221)</f>
        <v>0</v>
      </c>
    </row>
    <row r="216" s="2" customFormat="1" ht="16.5" customHeight="1">
      <c r="A216" s="40"/>
      <c r="B216" s="41"/>
      <c r="C216" s="206" t="s">
        <v>213</v>
      </c>
      <c r="D216" s="206" t="s">
        <v>138</v>
      </c>
      <c r="E216" s="207" t="s">
        <v>513</v>
      </c>
      <c r="F216" s="208" t="s">
        <v>514</v>
      </c>
      <c r="G216" s="209" t="s">
        <v>449</v>
      </c>
      <c r="H216" s="210">
        <v>16</v>
      </c>
      <c r="I216" s="211"/>
      <c r="J216" s="212">
        <f>ROUND(I216*H216,2)</f>
        <v>0</v>
      </c>
      <c r="K216" s="208" t="s">
        <v>19</v>
      </c>
      <c r="L216" s="46"/>
      <c r="M216" s="213" t="s">
        <v>19</v>
      </c>
      <c r="N216" s="214" t="s">
        <v>47</v>
      </c>
      <c r="O216" s="86"/>
      <c r="P216" s="215">
        <f>O216*H216</f>
        <v>0</v>
      </c>
      <c r="Q216" s="215">
        <v>2.0000000000000002E-05</v>
      </c>
      <c r="R216" s="215">
        <f>Q216*H216</f>
        <v>0.00032000000000000003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143</v>
      </c>
      <c r="AT216" s="217" t="s">
        <v>138</v>
      </c>
      <c r="AU216" s="217" t="s">
        <v>86</v>
      </c>
      <c r="AY216" s="19" t="s">
        <v>136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84</v>
      </c>
      <c r="BK216" s="218">
        <f>ROUND(I216*H216,2)</f>
        <v>0</v>
      </c>
      <c r="BL216" s="19" t="s">
        <v>143</v>
      </c>
      <c r="BM216" s="217" t="s">
        <v>515</v>
      </c>
    </row>
    <row r="217" s="2" customFormat="1">
      <c r="A217" s="40"/>
      <c r="B217" s="41"/>
      <c r="C217" s="42"/>
      <c r="D217" s="219" t="s">
        <v>145</v>
      </c>
      <c r="E217" s="42"/>
      <c r="F217" s="220" t="s">
        <v>516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145</v>
      </c>
      <c r="AU217" s="19" t="s">
        <v>86</v>
      </c>
    </row>
    <row r="218" s="2" customFormat="1" ht="16.5" customHeight="1">
      <c r="A218" s="40"/>
      <c r="B218" s="41"/>
      <c r="C218" s="259" t="s">
        <v>344</v>
      </c>
      <c r="D218" s="259" t="s">
        <v>238</v>
      </c>
      <c r="E218" s="260" t="s">
        <v>517</v>
      </c>
      <c r="F218" s="261" t="s">
        <v>518</v>
      </c>
      <c r="G218" s="262" t="s">
        <v>449</v>
      </c>
      <c r="H218" s="263">
        <v>16</v>
      </c>
      <c r="I218" s="264"/>
      <c r="J218" s="265">
        <f>ROUND(I218*H218,2)</f>
        <v>0</v>
      </c>
      <c r="K218" s="261" t="s">
        <v>142</v>
      </c>
      <c r="L218" s="266"/>
      <c r="M218" s="267" t="s">
        <v>19</v>
      </c>
      <c r="N218" s="268" t="s">
        <v>47</v>
      </c>
      <c r="O218" s="86"/>
      <c r="P218" s="215">
        <f>O218*H218</f>
        <v>0</v>
      </c>
      <c r="Q218" s="215">
        <v>0.039600000000000003</v>
      </c>
      <c r="R218" s="215">
        <f>Q218*H218</f>
        <v>0.63360000000000005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242</v>
      </c>
      <c r="AT218" s="217" t="s">
        <v>238</v>
      </c>
      <c r="AU218" s="217" t="s">
        <v>86</v>
      </c>
      <c r="AY218" s="19" t="s">
        <v>136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84</v>
      </c>
      <c r="BK218" s="218">
        <f>ROUND(I218*H218,2)</f>
        <v>0</v>
      </c>
      <c r="BL218" s="19" t="s">
        <v>143</v>
      </c>
      <c r="BM218" s="217" t="s">
        <v>519</v>
      </c>
    </row>
    <row r="219" s="2" customFormat="1">
      <c r="A219" s="40"/>
      <c r="B219" s="41"/>
      <c r="C219" s="42"/>
      <c r="D219" s="219" t="s">
        <v>145</v>
      </c>
      <c r="E219" s="42"/>
      <c r="F219" s="220" t="s">
        <v>518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145</v>
      </c>
      <c r="AU219" s="19" t="s">
        <v>86</v>
      </c>
    </row>
    <row r="220" s="2" customFormat="1" ht="16.5" customHeight="1">
      <c r="A220" s="40"/>
      <c r="B220" s="41"/>
      <c r="C220" s="259" t="s">
        <v>321</v>
      </c>
      <c r="D220" s="259" t="s">
        <v>238</v>
      </c>
      <c r="E220" s="260" t="s">
        <v>520</v>
      </c>
      <c r="F220" s="261" t="s">
        <v>521</v>
      </c>
      <c r="G220" s="262" t="s">
        <v>455</v>
      </c>
      <c r="H220" s="263">
        <v>8</v>
      </c>
      <c r="I220" s="264"/>
      <c r="J220" s="265">
        <f>ROUND(I220*H220,2)</f>
        <v>0</v>
      </c>
      <c r="K220" s="261" t="s">
        <v>142</v>
      </c>
      <c r="L220" s="266"/>
      <c r="M220" s="267" t="s">
        <v>19</v>
      </c>
      <c r="N220" s="268" t="s">
        <v>47</v>
      </c>
      <c r="O220" s="86"/>
      <c r="P220" s="215">
        <f>O220*H220</f>
        <v>0</v>
      </c>
      <c r="Q220" s="215">
        <v>0.02</v>
      </c>
      <c r="R220" s="215">
        <f>Q220*H220</f>
        <v>0.16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522</v>
      </c>
      <c r="AT220" s="217" t="s">
        <v>238</v>
      </c>
      <c r="AU220" s="217" t="s">
        <v>86</v>
      </c>
      <c r="AY220" s="19" t="s">
        <v>136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84</v>
      </c>
      <c r="BK220" s="218">
        <f>ROUND(I220*H220,2)</f>
        <v>0</v>
      </c>
      <c r="BL220" s="19" t="s">
        <v>411</v>
      </c>
      <c r="BM220" s="217" t="s">
        <v>523</v>
      </c>
    </row>
    <row r="221" s="2" customFormat="1">
      <c r="A221" s="40"/>
      <c r="B221" s="41"/>
      <c r="C221" s="42"/>
      <c r="D221" s="219" t="s">
        <v>145</v>
      </c>
      <c r="E221" s="42"/>
      <c r="F221" s="220" t="s">
        <v>521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145</v>
      </c>
      <c r="AU221" s="19" t="s">
        <v>86</v>
      </c>
    </row>
    <row r="222" s="12" customFormat="1" ht="22.8" customHeight="1">
      <c r="A222" s="12"/>
      <c r="B222" s="190"/>
      <c r="C222" s="191"/>
      <c r="D222" s="192" t="s">
        <v>75</v>
      </c>
      <c r="E222" s="204" t="s">
        <v>220</v>
      </c>
      <c r="F222" s="204" t="s">
        <v>524</v>
      </c>
      <c r="G222" s="191"/>
      <c r="H222" s="191"/>
      <c r="I222" s="194"/>
      <c r="J222" s="205">
        <f>BK222</f>
        <v>0</v>
      </c>
      <c r="K222" s="191"/>
      <c r="L222" s="196"/>
      <c r="M222" s="197"/>
      <c r="N222" s="198"/>
      <c r="O222" s="198"/>
      <c r="P222" s="199">
        <f>SUM(P223:P244)</f>
        <v>0</v>
      </c>
      <c r="Q222" s="198"/>
      <c r="R222" s="199">
        <f>SUM(R223:R244)</f>
        <v>25.288334999999996</v>
      </c>
      <c r="S222" s="198"/>
      <c r="T222" s="200">
        <f>SUM(T223:T244)</f>
        <v>24.100000000000001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84</v>
      </c>
      <c r="AT222" s="202" t="s">
        <v>75</v>
      </c>
      <c r="AU222" s="202" t="s">
        <v>84</v>
      </c>
      <c r="AY222" s="201" t="s">
        <v>136</v>
      </c>
      <c r="BK222" s="203">
        <f>SUM(BK223:BK244)</f>
        <v>0</v>
      </c>
    </row>
    <row r="223" s="2" customFormat="1" ht="16.5" customHeight="1">
      <c r="A223" s="40"/>
      <c r="B223" s="41"/>
      <c r="C223" s="206" t="s">
        <v>231</v>
      </c>
      <c r="D223" s="206" t="s">
        <v>138</v>
      </c>
      <c r="E223" s="207" t="s">
        <v>525</v>
      </c>
      <c r="F223" s="208" t="s">
        <v>526</v>
      </c>
      <c r="G223" s="209" t="s">
        <v>455</v>
      </c>
      <c r="H223" s="210">
        <v>1</v>
      </c>
      <c r="I223" s="211"/>
      <c r="J223" s="212">
        <f>ROUND(I223*H223,2)</f>
        <v>0</v>
      </c>
      <c r="K223" s="208" t="s">
        <v>19</v>
      </c>
      <c r="L223" s="46"/>
      <c r="M223" s="213" t="s">
        <v>19</v>
      </c>
      <c r="N223" s="214" t="s">
        <v>47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143</v>
      </c>
      <c r="AT223" s="217" t="s">
        <v>138</v>
      </c>
      <c r="AU223" s="217" t="s">
        <v>86</v>
      </c>
      <c r="AY223" s="19" t="s">
        <v>136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84</v>
      </c>
      <c r="BK223" s="218">
        <f>ROUND(I223*H223,2)</f>
        <v>0</v>
      </c>
      <c r="BL223" s="19" t="s">
        <v>143</v>
      </c>
      <c r="BM223" s="217" t="s">
        <v>527</v>
      </c>
    </row>
    <row r="224" s="2" customFormat="1">
      <c r="A224" s="40"/>
      <c r="B224" s="41"/>
      <c r="C224" s="42"/>
      <c r="D224" s="219" t="s">
        <v>145</v>
      </c>
      <c r="E224" s="42"/>
      <c r="F224" s="220" t="s">
        <v>526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145</v>
      </c>
      <c r="AU224" s="19" t="s">
        <v>86</v>
      </c>
    </row>
    <row r="225" s="2" customFormat="1" ht="16.5" customHeight="1">
      <c r="A225" s="40"/>
      <c r="B225" s="41"/>
      <c r="C225" s="206" t="s">
        <v>528</v>
      </c>
      <c r="D225" s="206" t="s">
        <v>138</v>
      </c>
      <c r="E225" s="207" t="s">
        <v>529</v>
      </c>
      <c r="F225" s="208" t="s">
        <v>530</v>
      </c>
      <c r="G225" s="209" t="s">
        <v>455</v>
      </c>
      <c r="H225" s="210">
        <v>1</v>
      </c>
      <c r="I225" s="211"/>
      <c r="J225" s="212">
        <f>ROUND(I225*H225,2)</f>
        <v>0</v>
      </c>
      <c r="K225" s="208" t="s">
        <v>19</v>
      </c>
      <c r="L225" s="46"/>
      <c r="M225" s="213" t="s">
        <v>19</v>
      </c>
      <c r="N225" s="214" t="s">
        <v>47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143</v>
      </c>
      <c r="AT225" s="217" t="s">
        <v>138</v>
      </c>
      <c r="AU225" s="217" t="s">
        <v>86</v>
      </c>
      <c r="AY225" s="19" t="s">
        <v>136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84</v>
      </c>
      <c r="BK225" s="218">
        <f>ROUND(I225*H225,2)</f>
        <v>0</v>
      </c>
      <c r="BL225" s="19" t="s">
        <v>143</v>
      </c>
      <c r="BM225" s="217" t="s">
        <v>531</v>
      </c>
    </row>
    <row r="226" s="2" customFormat="1">
      <c r="A226" s="40"/>
      <c r="B226" s="41"/>
      <c r="C226" s="42"/>
      <c r="D226" s="219" t="s">
        <v>145</v>
      </c>
      <c r="E226" s="42"/>
      <c r="F226" s="220" t="s">
        <v>530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145</v>
      </c>
      <c r="AU226" s="19" t="s">
        <v>86</v>
      </c>
    </row>
    <row r="227" s="2" customFormat="1">
      <c r="A227" s="40"/>
      <c r="B227" s="41"/>
      <c r="C227" s="42"/>
      <c r="D227" s="219" t="s">
        <v>149</v>
      </c>
      <c r="E227" s="42"/>
      <c r="F227" s="226" t="s">
        <v>532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149</v>
      </c>
      <c r="AU227" s="19" t="s">
        <v>86</v>
      </c>
    </row>
    <row r="228" s="2" customFormat="1" ht="16.5" customHeight="1">
      <c r="A228" s="40"/>
      <c r="B228" s="41"/>
      <c r="C228" s="206" t="s">
        <v>533</v>
      </c>
      <c r="D228" s="206" t="s">
        <v>138</v>
      </c>
      <c r="E228" s="207" t="s">
        <v>534</v>
      </c>
      <c r="F228" s="208" t="s">
        <v>535</v>
      </c>
      <c r="G228" s="209" t="s">
        <v>155</v>
      </c>
      <c r="H228" s="210">
        <v>9.9800000000000004</v>
      </c>
      <c r="I228" s="211"/>
      <c r="J228" s="212">
        <f>ROUND(I228*H228,2)</f>
        <v>0</v>
      </c>
      <c r="K228" s="208" t="s">
        <v>142</v>
      </c>
      <c r="L228" s="46"/>
      <c r="M228" s="213" t="s">
        <v>19</v>
      </c>
      <c r="N228" s="214" t="s">
        <v>47</v>
      </c>
      <c r="O228" s="86"/>
      <c r="P228" s="215">
        <f>O228*H228</f>
        <v>0</v>
      </c>
      <c r="Q228" s="215">
        <v>2.5122499999999999</v>
      </c>
      <c r="R228" s="215">
        <f>Q228*H228</f>
        <v>25.072254999999998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143</v>
      </c>
      <c r="AT228" s="217" t="s">
        <v>138</v>
      </c>
      <c r="AU228" s="217" t="s">
        <v>86</v>
      </c>
      <c r="AY228" s="19" t="s">
        <v>136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84</v>
      </c>
      <c r="BK228" s="218">
        <f>ROUND(I228*H228,2)</f>
        <v>0</v>
      </c>
      <c r="BL228" s="19" t="s">
        <v>143</v>
      </c>
      <c r="BM228" s="217" t="s">
        <v>536</v>
      </c>
    </row>
    <row r="229" s="2" customFormat="1">
      <c r="A229" s="40"/>
      <c r="B229" s="41"/>
      <c r="C229" s="42"/>
      <c r="D229" s="219" t="s">
        <v>145</v>
      </c>
      <c r="E229" s="42"/>
      <c r="F229" s="220" t="s">
        <v>537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145</v>
      </c>
      <c r="AU229" s="19" t="s">
        <v>86</v>
      </c>
    </row>
    <row r="230" s="2" customFormat="1">
      <c r="A230" s="40"/>
      <c r="B230" s="41"/>
      <c r="C230" s="42"/>
      <c r="D230" s="224" t="s">
        <v>147</v>
      </c>
      <c r="E230" s="42"/>
      <c r="F230" s="225" t="s">
        <v>538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147</v>
      </c>
      <c r="AU230" s="19" t="s">
        <v>86</v>
      </c>
    </row>
    <row r="231" s="13" customFormat="1">
      <c r="A231" s="13"/>
      <c r="B231" s="227"/>
      <c r="C231" s="228"/>
      <c r="D231" s="219" t="s">
        <v>151</v>
      </c>
      <c r="E231" s="229" t="s">
        <v>19</v>
      </c>
      <c r="F231" s="230" t="s">
        <v>539</v>
      </c>
      <c r="G231" s="228"/>
      <c r="H231" s="231">
        <v>9.9800000000000004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151</v>
      </c>
      <c r="AU231" s="237" t="s">
        <v>86</v>
      </c>
      <c r="AV231" s="13" t="s">
        <v>86</v>
      </c>
      <c r="AW231" s="13" t="s">
        <v>35</v>
      </c>
      <c r="AX231" s="13" t="s">
        <v>84</v>
      </c>
      <c r="AY231" s="237" t="s">
        <v>136</v>
      </c>
    </row>
    <row r="232" s="2" customFormat="1" ht="16.5" customHeight="1">
      <c r="A232" s="40"/>
      <c r="B232" s="41"/>
      <c r="C232" s="206" t="s">
        <v>540</v>
      </c>
      <c r="D232" s="206" t="s">
        <v>138</v>
      </c>
      <c r="E232" s="207" t="s">
        <v>541</v>
      </c>
      <c r="F232" s="208" t="s">
        <v>542</v>
      </c>
      <c r="G232" s="209" t="s">
        <v>141</v>
      </c>
      <c r="H232" s="210">
        <v>5.2000000000000002</v>
      </c>
      <c r="I232" s="211"/>
      <c r="J232" s="212">
        <f>ROUND(I232*H232,2)</f>
        <v>0</v>
      </c>
      <c r="K232" s="208" t="s">
        <v>142</v>
      </c>
      <c r="L232" s="46"/>
      <c r="M232" s="213" t="s">
        <v>19</v>
      </c>
      <c r="N232" s="214" t="s">
        <v>47</v>
      </c>
      <c r="O232" s="86"/>
      <c r="P232" s="215">
        <f>O232*H232</f>
        <v>0</v>
      </c>
      <c r="Q232" s="215">
        <v>0.039399999999999998</v>
      </c>
      <c r="R232" s="215">
        <f>Q232*H232</f>
        <v>0.20488000000000001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143</v>
      </c>
      <c r="AT232" s="217" t="s">
        <v>138</v>
      </c>
      <c r="AU232" s="217" t="s">
        <v>86</v>
      </c>
      <c r="AY232" s="19" t="s">
        <v>136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84</v>
      </c>
      <c r="BK232" s="218">
        <f>ROUND(I232*H232,2)</f>
        <v>0</v>
      </c>
      <c r="BL232" s="19" t="s">
        <v>143</v>
      </c>
      <c r="BM232" s="217" t="s">
        <v>543</v>
      </c>
    </row>
    <row r="233" s="2" customFormat="1">
      <c r="A233" s="40"/>
      <c r="B233" s="41"/>
      <c r="C233" s="42"/>
      <c r="D233" s="219" t="s">
        <v>145</v>
      </c>
      <c r="E233" s="42"/>
      <c r="F233" s="220" t="s">
        <v>544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145</v>
      </c>
      <c r="AU233" s="19" t="s">
        <v>86</v>
      </c>
    </row>
    <row r="234" s="2" customFormat="1">
      <c r="A234" s="40"/>
      <c r="B234" s="41"/>
      <c r="C234" s="42"/>
      <c r="D234" s="224" t="s">
        <v>147</v>
      </c>
      <c r="E234" s="42"/>
      <c r="F234" s="225" t="s">
        <v>545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147</v>
      </c>
      <c r="AU234" s="19" t="s">
        <v>86</v>
      </c>
    </row>
    <row r="235" s="13" customFormat="1">
      <c r="A235" s="13"/>
      <c r="B235" s="227"/>
      <c r="C235" s="228"/>
      <c r="D235" s="219" t="s">
        <v>151</v>
      </c>
      <c r="E235" s="229" t="s">
        <v>19</v>
      </c>
      <c r="F235" s="230" t="s">
        <v>546</v>
      </c>
      <c r="G235" s="228"/>
      <c r="H235" s="231">
        <v>5.2000000000000002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151</v>
      </c>
      <c r="AU235" s="237" t="s">
        <v>86</v>
      </c>
      <c r="AV235" s="13" t="s">
        <v>86</v>
      </c>
      <c r="AW235" s="13" t="s">
        <v>35</v>
      </c>
      <c r="AX235" s="13" t="s">
        <v>84</v>
      </c>
      <c r="AY235" s="237" t="s">
        <v>136</v>
      </c>
    </row>
    <row r="236" s="2" customFormat="1" ht="16.5" customHeight="1">
      <c r="A236" s="40"/>
      <c r="B236" s="41"/>
      <c r="C236" s="206" t="s">
        <v>547</v>
      </c>
      <c r="D236" s="206" t="s">
        <v>138</v>
      </c>
      <c r="E236" s="207" t="s">
        <v>548</v>
      </c>
      <c r="F236" s="208" t="s">
        <v>549</v>
      </c>
      <c r="G236" s="209" t="s">
        <v>155</v>
      </c>
      <c r="H236" s="210">
        <v>10</v>
      </c>
      <c r="I236" s="211"/>
      <c r="J236" s="212">
        <f>ROUND(I236*H236,2)</f>
        <v>0</v>
      </c>
      <c r="K236" s="208" t="s">
        <v>142</v>
      </c>
      <c r="L236" s="46"/>
      <c r="M236" s="213" t="s">
        <v>19</v>
      </c>
      <c r="N236" s="214" t="s">
        <v>47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2.4100000000000001</v>
      </c>
      <c r="T236" s="216">
        <f>S236*H236</f>
        <v>24.100000000000001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143</v>
      </c>
      <c r="AT236" s="217" t="s">
        <v>138</v>
      </c>
      <c r="AU236" s="217" t="s">
        <v>86</v>
      </c>
      <c r="AY236" s="19" t="s">
        <v>136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84</v>
      </c>
      <c r="BK236" s="218">
        <f>ROUND(I236*H236,2)</f>
        <v>0</v>
      </c>
      <c r="BL236" s="19" t="s">
        <v>143</v>
      </c>
      <c r="BM236" s="217" t="s">
        <v>550</v>
      </c>
    </row>
    <row r="237" s="2" customFormat="1">
      <c r="A237" s="40"/>
      <c r="B237" s="41"/>
      <c r="C237" s="42"/>
      <c r="D237" s="219" t="s">
        <v>145</v>
      </c>
      <c r="E237" s="42"/>
      <c r="F237" s="220" t="s">
        <v>551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145</v>
      </c>
      <c r="AU237" s="19" t="s">
        <v>86</v>
      </c>
    </row>
    <row r="238" s="2" customFormat="1">
      <c r="A238" s="40"/>
      <c r="B238" s="41"/>
      <c r="C238" s="42"/>
      <c r="D238" s="224" t="s">
        <v>147</v>
      </c>
      <c r="E238" s="42"/>
      <c r="F238" s="225" t="s">
        <v>552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147</v>
      </c>
      <c r="AU238" s="19" t="s">
        <v>86</v>
      </c>
    </row>
    <row r="239" s="2" customFormat="1">
      <c r="A239" s="40"/>
      <c r="B239" s="41"/>
      <c r="C239" s="42"/>
      <c r="D239" s="219" t="s">
        <v>149</v>
      </c>
      <c r="E239" s="42"/>
      <c r="F239" s="226" t="s">
        <v>553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149</v>
      </c>
      <c r="AU239" s="19" t="s">
        <v>86</v>
      </c>
    </row>
    <row r="240" s="2" customFormat="1" ht="16.5" customHeight="1">
      <c r="A240" s="40"/>
      <c r="B240" s="41"/>
      <c r="C240" s="206" t="s">
        <v>554</v>
      </c>
      <c r="D240" s="206" t="s">
        <v>138</v>
      </c>
      <c r="E240" s="207" t="s">
        <v>555</v>
      </c>
      <c r="F240" s="208" t="s">
        <v>556</v>
      </c>
      <c r="G240" s="209" t="s">
        <v>438</v>
      </c>
      <c r="H240" s="210">
        <v>1</v>
      </c>
      <c r="I240" s="211"/>
      <c r="J240" s="212">
        <f>ROUND(I240*H240,2)</f>
        <v>0</v>
      </c>
      <c r="K240" s="208" t="s">
        <v>19</v>
      </c>
      <c r="L240" s="46"/>
      <c r="M240" s="213" t="s">
        <v>19</v>
      </c>
      <c r="N240" s="214" t="s">
        <v>47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557</v>
      </c>
      <c r="AT240" s="217" t="s">
        <v>138</v>
      </c>
      <c r="AU240" s="217" t="s">
        <v>86</v>
      </c>
      <c r="AY240" s="19" t="s">
        <v>136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84</v>
      </c>
      <c r="BK240" s="218">
        <f>ROUND(I240*H240,2)</f>
        <v>0</v>
      </c>
      <c r="BL240" s="19" t="s">
        <v>557</v>
      </c>
      <c r="BM240" s="217" t="s">
        <v>558</v>
      </c>
    </row>
    <row r="241" s="2" customFormat="1">
      <c r="A241" s="40"/>
      <c r="B241" s="41"/>
      <c r="C241" s="42"/>
      <c r="D241" s="219" t="s">
        <v>145</v>
      </c>
      <c r="E241" s="42"/>
      <c r="F241" s="220" t="s">
        <v>556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145</v>
      </c>
      <c r="AU241" s="19" t="s">
        <v>86</v>
      </c>
    </row>
    <row r="242" s="2" customFormat="1">
      <c r="A242" s="40"/>
      <c r="B242" s="41"/>
      <c r="C242" s="42"/>
      <c r="D242" s="219" t="s">
        <v>149</v>
      </c>
      <c r="E242" s="42"/>
      <c r="F242" s="226" t="s">
        <v>559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149</v>
      </c>
      <c r="AU242" s="19" t="s">
        <v>86</v>
      </c>
    </row>
    <row r="243" s="2" customFormat="1" ht="16.5" customHeight="1">
      <c r="A243" s="40"/>
      <c r="B243" s="41"/>
      <c r="C243" s="206" t="s">
        <v>560</v>
      </c>
      <c r="D243" s="206" t="s">
        <v>138</v>
      </c>
      <c r="E243" s="207" t="s">
        <v>561</v>
      </c>
      <c r="F243" s="208" t="s">
        <v>562</v>
      </c>
      <c r="G243" s="209" t="s">
        <v>449</v>
      </c>
      <c r="H243" s="210">
        <v>10</v>
      </c>
      <c r="I243" s="211"/>
      <c r="J243" s="212">
        <f>ROUND(I243*H243,2)</f>
        <v>0</v>
      </c>
      <c r="K243" s="208" t="s">
        <v>19</v>
      </c>
      <c r="L243" s="46"/>
      <c r="M243" s="213" t="s">
        <v>19</v>
      </c>
      <c r="N243" s="214" t="s">
        <v>47</v>
      </c>
      <c r="O243" s="86"/>
      <c r="P243" s="215">
        <f>O243*H243</f>
        <v>0</v>
      </c>
      <c r="Q243" s="215">
        <v>0.0011199999999999999</v>
      </c>
      <c r="R243" s="215">
        <f>Q243*H243</f>
        <v>0.011199999999999998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143</v>
      </c>
      <c r="AT243" s="217" t="s">
        <v>138</v>
      </c>
      <c r="AU243" s="217" t="s">
        <v>86</v>
      </c>
      <c r="AY243" s="19" t="s">
        <v>136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84</v>
      </c>
      <c r="BK243" s="218">
        <f>ROUND(I243*H243,2)</f>
        <v>0</v>
      </c>
      <c r="BL243" s="19" t="s">
        <v>143</v>
      </c>
      <c r="BM243" s="217" t="s">
        <v>563</v>
      </c>
    </row>
    <row r="244" s="2" customFormat="1">
      <c r="A244" s="40"/>
      <c r="B244" s="41"/>
      <c r="C244" s="42"/>
      <c r="D244" s="219" t="s">
        <v>145</v>
      </c>
      <c r="E244" s="42"/>
      <c r="F244" s="220" t="s">
        <v>562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145</v>
      </c>
      <c r="AU244" s="19" t="s">
        <v>86</v>
      </c>
    </row>
    <row r="245" s="12" customFormat="1" ht="22.8" customHeight="1">
      <c r="A245" s="12"/>
      <c r="B245" s="190"/>
      <c r="C245" s="191"/>
      <c r="D245" s="192" t="s">
        <v>75</v>
      </c>
      <c r="E245" s="204" t="s">
        <v>335</v>
      </c>
      <c r="F245" s="204" t="s">
        <v>564</v>
      </c>
      <c r="G245" s="191"/>
      <c r="H245" s="191"/>
      <c r="I245" s="194"/>
      <c r="J245" s="205">
        <f>BK245</f>
        <v>0</v>
      </c>
      <c r="K245" s="191"/>
      <c r="L245" s="196"/>
      <c r="M245" s="197"/>
      <c r="N245" s="198"/>
      <c r="O245" s="198"/>
      <c r="P245" s="199">
        <f>SUM(P246:P256)</f>
        <v>0</v>
      </c>
      <c r="Q245" s="198"/>
      <c r="R245" s="199">
        <f>SUM(R246:R256)</f>
        <v>0</v>
      </c>
      <c r="S245" s="198"/>
      <c r="T245" s="200">
        <f>SUM(T246:T256)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1" t="s">
        <v>84</v>
      </c>
      <c r="AT245" s="202" t="s">
        <v>75</v>
      </c>
      <c r="AU245" s="202" t="s">
        <v>84</v>
      </c>
      <c r="AY245" s="201" t="s">
        <v>136</v>
      </c>
      <c r="BK245" s="203">
        <f>SUM(BK246:BK256)</f>
        <v>0</v>
      </c>
    </row>
    <row r="246" s="2" customFormat="1" ht="24.15" customHeight="1">
      <c r="A246" s="40"/>
      <c r="B246" s="41"/>
      <c r="C246" s="206" t="s">
        <v>565</v>
      </c>
      <c r="D246" s="206" t="s">
        <v>138</v>
      </c>
      <c r="E246" s="207" t="s">
        <v>566</v>
      </c>
      <c r="F246" s="208" t="s">
        <v>567</v>
      </c>
      <c r="G246" s="209" t="s">
        <v>331</v>
      </c>
      <c r="H246" s="210">
        <v>24.100000000000001</v>
      </c>
      <c r="I246" s="211"/>
      <c r="J246" s="212">
        <f>ROUND(I246*H246,2)</f>
        <v>0</v>
      </c>
      <c r="K246" s="208" t="s">
        <v>142</v>
      </c>
      <c r="L246" s="46"/>
      <c r="M246" s="213" t="s">
        <v>19</v>
      </c>
      <c r="N246" s="214" t="s">
        <v>47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143</v>
      </c>
      <c r="AT246" s="217" t="s">
        <v>138</v>
      </c>
      <c r="AU246" s="217" t="s">
        <v>86</v>
      </c>
      <c r="AY246" s="19" t="s">
        <v>136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84</v>
      </c>
      <c r="BK246" s="218">
        <f>ROUND(I246*H246,2)</f>
        <v>0</v>
      </c>
      <c r="BL246" s="19" t="s">
        <v>143</v>
      </c>
      <c r="BM246" s="217" t="s">
        <v>568</v>
      </c>
    </row>
    <row r="247" s="2" customFormat="1">
      <c r="A247" s="40"/>
      <c r="B247" s="41"/>
      <c r="C247" s="42"/>
      <c r="D247" s="219" t="s">
        <v>145</v>
      </c>
      <c r="E247" s="42"/>
      <c r="F247" s="220" t="s">
        <v>569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145</v>
      </c>
      <c r="AU247" s="19" t="s">
        <v>86</v>
      </c>
    </row>
    <row r="248" s="2" customFormat="1">
      <c r="A248" s="40"/>
      <c r="B248" s="41"/>
      <c r="C248" s="42"/>
      <c r="D248" s="224" t="s">
        <v>147</v>
      </c>
      <c r="E248" s="42"/>
      <c r="F248" s="225" t="s">
        <v>570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147</v>
      </c>
      <c r="AU248" s="19" t="s">
        <v>86</v>
      </c>
    </row>
    <row r="249" s="2" customFormat="1" ht="16.5" customHeight="1">
      <c r="A249" s="40"/>
      <c r="B249" s="41"/>
      <c r="C249" s="206" t="s">
        <v>571</v>
      </c>
      <c r="D249" s="206" t="s">
        <v>138</v>
      </c>
      <c r="E249" s="207" t="s">
        <v>572</v>
      </c>
      <c r="F249" s="208" t="s">
        <v>573</v>
      </c>
      <c r="G249" s="209" t="s">
        <v>331</v>
      </c>
      <c r="H249" s="210">
        <v>24.100000000000001</v>
      </c>
      <c r="I249" s="211"/>
      <c r="J249" s="212">
        <f>ROUND(I249*H249,2)</f>
        <v>0</v>
      </c>
      <c r="K249" s="208" t="s">
        <v>142</v>
      </c>
      <c r="L249" s="46"/>
      <c r="M249" s="213" t="s">
        <v>19</v>
      </c>
      <c r="N249" s="214" t="s">
        <v>47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143</v>
      </c>
      <c r="AT249" s="217" t="s">
        <v>138</v>
      </c>
      <c r="AU249" s="217" t="s">
        <v>86</v>
      </c>
      <c r="AY249" s="19" t="s">
        <v>136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84</v>
      </c>
      <c r="BK249" s="218">
        <f>ROUND(I249*H249,2)</f>
        <v>0</v>
      </c>
      <c r="BL249" s="19" t="s">
        <v>143</v>
      </c>
      <c r="BM249" s="217" t="s">
        <v>574</v>
      </c>
    </row>
    <row r="250" s="2" customFormat="1">
      <c r="A250" s="40"/>
      <c r="B250" s="41"/>
      <c r="C250" s="42"/>
      <c r="D250" s="219" t="s">
        <v>145</v>
      </c>
      <c r="E250" s="42"/>
      <c r="F250" s="220" t="s">
        <v>575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145</v>
      </c>
      <c r="AU250" s="19" t="s">
        <v>86</v>
      </c>
    </row>
    <row r="251" s="2" customFormat="1">
      <c r="A251" s="40"/>
      <c r="B251" s="41"/>
      <c r="C251" s="42"/>
      <c r="D251" s="224" t="s">
        <v>147</v>
      </c>
      <c r="E251" s="42"/>
      <c r="F251" s="225" t="s">
        <v>576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147</v>
      </c>
      <c r="AU251" s="19" t="s">
        <v>86</v>
      </c>
    </row>
    <row r="252" s="2" customFormat="1" ht="16.5" customHeight="1">
      <c r="A252" s="40"/>
      <c r="B252" s="41"/>
      <c r="C252" s="206" t="s">
        <v>577</v>
      </c>
      <c r="D252" s="206" t="s">
        <v>138</v>
      </c>
      <c r="E252" s="207" t="s">
        <v>578</v>
      </c>
      <c r="F252" s="208" t="s">
        <v>579</v>
      </c>
      <c r="G252" s="209" t="s">
        <v>331</v>
      </c>
      <c r="H252" s="210">
        <v>457.89999999999998</v>
      </c>
      <c r="I252" s="211"/>
      <c r="J252" s="212">
        <f>ROUND(I252*H252,2)</f>
        <v>0</v>
      </c>
      <c r="K252" s="208" t="s">
        <v>142</v>
      </c>
      <c r="L252" s="46"/>
      <c r="M252" s="213" t="s">
        <v>19</v>
      </c>
      <c r="N252" s="214" t="s">
        <v>47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143</v>
      </c>
      <c r="AT252" s="217" t="s">
        <v>138</v>
      </c>
      <c r="AU252" s="217" t="s">
        <v>86</v>
      </c>
      <c r="AY252" s="19" t="s">
        <v>136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84</v>
      </c>
      <c r="BK252" s="218">
        <f>ROUND(I252*H252,2)</f>
        <v>0</v>
      </c>
      <c r="BL252" s="19" t="s">
        <v>143</v>
      </c>
      <c r="BM252" s="217" t="s">
        <v>580</v>
      </c>
    </row>
    <row r="253" s="2" customFormat="1">
      <c r="A253" s="40"/>
      <c r="B253" s="41"/>
      <c r="C253" s="42"/>
      <c r="D253" s="219" t="s">
        <v>145</v>
      </c>
      <c r="E253" s="42"/>
      <c r="F253" s="220" t="s">
        <v>581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145</v>
      </c>
      <c r="AU253" s="19" t="s">
        <v>86</v>
      </c>
    </row>
    <row r="254" s="2" customFormat="1">
      <c r="A254" s="40"/>
      <c r="B254" s="41"/>
      <c r="C254" s="42"/>
      <c r="D254" s="224" t="s">
        <v>147</v>
      </c>
      <c r="E254" s="42"/>
      <c r="F254" s="225" t="s">
        <v>582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147</v>
      </c>
      <c r="AU254" s="19" t="s">
        <v>86</v>
      </c>
    </row>
    <row r="255" s="13" customFormat="1">
      <c r="A255" s="13"/>
      <c r="B255" s="227"/>
      <c r="C255" s="228"/>
      <c r="D255" s="219" t="s">
        <v>151</v>
      </c>
      <c r="E255" s="229" t="s">
        <v>19</v>
      </c>
      <c r="F255" s="230" t="s">
        <v>583</v>
      </c>
      <c r="G255" s="228"/>
      <c r="H255" s="231">
        <v>24.100000000000001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151</v>
      </c>
      <c r="AU255" s="237" t="s">
        <v>86</v>
      </c>
      <c r="AV255" s="13" t="s">
        <v>86</v>
      </c>
      <c r="AW255" s="13" t="s">
        <v>35</v>
      </c>
      <c r="AX255" s="13" t="s">
        <v>84</v>
      </c>
      <c r="AY255" s="237" t="s">
        <v>136</v>
      </c>
    </row>
    <row r="256" s="13" customFormat="1">
      <c r="A256" s="13"/>
      <c r="B256" s="227"/>
      <c r="C256" s="228"/>
      <c r="D256" s="219" t="s">
        <v>151</v>
      </c>
      <c r="E256" s="228"/>
      <c r="F256" s="230" t="s">
        <v>584</v>
      </c>
      <c r="G256" s="228"/>
      <c r="H256" s="231">
        <v>457.89999999999998</v>
      </c>
      <c r="I256" s="232"/>
      <c r="J256" s="228"/>
      <c r="K256" s="228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151</v>
      </c>
      <c r="AU256" s="237" t="s">
        <v>86</v>
      </c>
      <c r="AV256" s="13" t="s">
        <v>86</v>
      </c>
      <c r="AW256" s="13" t="s">
        <v>4</v>
      </c>
      <c r="AX256" s="13" t="s">
        <v>84</v>
      </c>
      <c r="AY256" s="237" t="s">
        <v>136</v>
      </c>
    </row>
    <row r="257" s="12" customFormat="1" ht="22.8" customHeight="1">
      <c r="A257" s="12"/>
      <c r="B257" s="190"/>
      <c r="C257" s="191"/>
      <c r="D257" s="192" t="s">
        <v>75</v>
      </c>
      <c r="E257" s="204" t="s">
        <v>366</v>
      </c>
      <c r="F257" s="204" t="s">
        <v>367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SUM(P258:P260)</f>
        <v>0</v>
      </c>
      <c r="Q257" s="198"/>
      <c r="R257" s="199">
        <f>SUM(R258:R260)</f>
        <v>0</v>
      </c>
      <c r="S257" s="198"/>
      <c r="T257" s="200">
        <f>SUM(T258:T260)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84</v>
      </c>
      <c r="AT257" s="202" t="s">
        <v>75</v>
      </c>
      <c r="AU257" s="202" t="s">
        <v>84</v>
      </c>
      <c r="AY257" s="201" t="s">
        <v>136</v>
      </c>
      <c r="BK257" s="203">
        <f>SUM(BK258:BK260)</f>
        <v>0</v>
      </c>
    </row>
    <row r="258" s="2" customFormat="1" ht="16.5" customHeight="1">
      <c r="A258" s="40"/>
      <c r="B258" s="41"/>
      <c r="C258" s="206" t="s">
        <v>585</v>
      </c>
      <c r="D258" s="206" t="s">
        <v>138</v>
      </c>
      <c r="E258" s="207" t="s">
        <v>369</v>
      </c>
      <c r="F258" s="208" t="s">
        <v>370</v>
      </c>
      <c r="G258" s="209" t="s">
        <v>331</v>
      </c>
      <c r="H258" s="210">
        <v>62.859000000000002</v>
      </c>
      <c r="I258" s="211"/>
      <c r="J258" s="212">
        <f>ROUND(I258*H258,2)</f>
        <v>0</v>
      </c>
      <c r="K258" s="208" t="s">
        <v>142</v>
      </c>
      <c r="L258" s="46"/>
      <c r="M258" s="213" t="s">
        <v>19</v>
      </c>
      <c r="N258" s="214" t="s">
        <v>47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143</v>
      </c>
      <c r="AT258" s="217" t="s">
        <v>138</v>
      </c>
      <c r="AU258" s="217" t="s">
        <v>86</v>
      </c>
      <c r="AY258" s="19" t="s">
        <v>136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84</v>
      </c>
      <c r="BK258" s="218">
        <f>ROUND(I258*H258,2)</f>
        <v>0</v>
      </c>
      <c r="BL258" s="19" t="s">
        <v>143</v>
      </c>
      <c r="BM258" s="217" t="s">
        <v>586</v>
      </c>
    </row>
    <row r="259" s="2" customFormat="1">
      <c r="A259" s="40"/>
      <c r="B259" s="41"/>
      <c r="C259" s="42"/>
      <c r="D259" s="219" t="s">
        <v>145</v>
      </c>
      <c r="E259" s="42"/>
      <c r="F259" s="220" t="s">
        <v>372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145</v>
      </c>
      <c r="AU259" s="19" t="s">
        <v>86</v>
      </c>
    </row>
    <row r="260" s="2" customFormat="1">
      <c r="A260" s="40"/>
      <c r="B260" s="41"/>
      <c r="C260" s="42"/>
      <c r="D260" s="224" t="s">
        <v>147</v>
      </c>
      <c r="E260" s="42"/>
      <c r="F260" s="225" t="s">
        <v>373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147</v>
      </c>
      <c r="AU260" s="19" t="s">
        <v>86</v>
      </c>
    </row>
    <row r="261" s="12" customFormat="1" ht="25.92" customHeight="1">
      <c r="A261" s="12"/>
      <c r="B261" s="190"/>
      <c r="C261" s="191"/>
      <c r="D261" s="192" t="s">
        <v>75</v>
      </c>
      <c r="E261" s="193" t="s">
        <v>587</v>
      </c>
      <c r="F261" s="193" t="s">
        <v>588</v>
      </c>
      <c r="G261" s="191"/>
      <c r="H261" s="191"/>
      <c r="I261" s="194"/>
      <c r="J261" s="195">
        <f>BK261</f>
        <v>0</v>
      </c>
      <c r="K261" s="191"/>
      <c r="L261" s="196"/>
      <c r="M261" s="197"/>
      <c r="N261" s="198"/>
      <c r="O261" s="198"/>
      <c r="P261" s="199">
        <f>P262+P293</f>
        <v>0</v>
      </c>
      <c r="Q261" s="198"/>
      <c r="R261" s="199">
        <f>R262+R293</f>
        <v>0.64700000000000002</v>
      </c>
      <c r="S261" s="198"/>
      <c r="T261" s="200">
        <f>T262+T293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1" t="s">
        <v>86</v>
      </c>
      <c r="AT261" s="202" t="s">
        <v>75</v>
      </c>
      <c r="AU261" s="202" t="s">
        <v>76</v>
      </c>
      <c r="AY261" s="201" t="s">
        <v>136</v>
      </c>
      <c r="BK261" s="203">
        <f>BK262+BK293</f>
        <v>0</v>
      </c>
    </row>
    <row r="262" s="12" customFormat="1" ht="22.8" customHeight="1">
      <c r="A262" s="12"/>
      <c r="B262" s="190"/>
      <c r="C262" s="191"/>
      <c r="D262" s="192" t="s">
        <v>75</v>
      </c>
      <c r="E262" s="204" t="s">
        <v>589</v>
      </c>
      <c r="F262" s="204" t="s">
        <v>590</v>
      </c>
      <c r="G262" s="191"/>
      <c r="H262" s="191"/>
      <c r="I262" s="194"/>
      <c r="J262" s="205">
        <f>BK262</f>
        <v>0</v>
      </c>
      <c r="K262" s="191"/>
      <c r="L262" s="196"/>
      <c r="M262" s="197"/>
      <c r="N262" s="198"/>
      <c r="O262" s="198"/>
      <c r="P262" s="199">
        <f>SUM(P263:P292)</f>
        <v>0</v>
      </c>
      <c r="Q262" s="198"/>
      <c r="R262" s="199">
        <f>SUM(R263:R292)</f>
        <v>0.59599999999999997</v>
      </c>
      <c r="S262" s="198"/>
      <c r="T262" s="200">
        <f>SUM(T263:T292)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1" t="s">
        <v>86</v>
      </c>
      <c r="AT262" s="202" t="s">
        <v>75</v>
      </c>
      <c r="AU262" s="202" t="s">
        <v>84</v>
      </c>
      <c r="AY262" s="201" t="s">
        <v>136</v>
      </c>
      <c r="BK262" s="203">
        <f>SUM(BK263:BK292)</f>
        <v>0</v>
      </c>
    </row>
    <row r="263" s="2" customFormat="1" ht="16.5" customHeight="1">
      <c r="A263" s="40"/>
      <c r="B263" s="41"/>
      <c r="C263" s="206" t="s">
        <v>591</v>
      </c>
      <c r="D263" s="206" t="s">
        <v>138</v>
      </c>
      <c r="E263" s="207" t="s">
        <v>592</v>
      </c>
      <c r="F263" s="208" t="s">
        <v>593</v>
      </c>
      <c r="G263" s="209" t="s">
        <v>241</v>
      </c>
      <c r="H263" s="210">
        <v>596</v>
      </c>
      <c r="I263" s="211"/>
      <c r="J263" s="212">
        <f>ROUND(I263*H263,2)</f>
        <v>0</v>
      </c>
      <c r="K263" s="208" t="s">
        <v>19</v>
      </c>
      <c r="L263" s="46"/>
      <c r="M263" s="213" t="s">
        <v>19</v>
      </c>
      <c r="N263" s="214" t="s">
        <v>47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143</v>
      </c>
      <c r="AT263" s="217" t="s">
        <v>138</v>
      </c>
      <c r="AU263" s="217" t="s">
        <v>86</v>
      </c>
      <c r="AY263" s="19" t="s">
        <v>136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84</v>
      </c>
      <c r="BK263" s="218">
        <f>ROUND(I263*H263,2)</f>
        <v>0</v>
      </c>
      <c r="BL263" s="19" t="s">
        <v>143</v>
      </c>
      <c r="BM263" s="217" t="s">
        <v>594</v>
      </c>
    </row>
    <row r="264" s="2" customFormat="1">
      <c r="A264" s="40"/>
      <c r="B264" s="41"/>
      <c r="C264" s="42"/>
      <c r="D264" s="219" t="s">
        <v>145</v>
      </c>
      <c r="E264" s="42"/>
      <c r="F264" s="220" t="s">
        <v>593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145</v>
      </c>
      <c r="AU264" s="19" t="s">
        <v>86</v>
      </c>
    </row>
    <row r="265" s="2" customFormat="1">
      <c r="A265" s="40"/>
      <c r="B265" s="41"/>
      <c r="C265" s="42"/>
      <c r="D265" s="219" t="s">
        <v>149</v>
      </c>
      <c r="E265" s="42"/>
      <c r="F265" s="226" t="s">
        <v>595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149</v>
      </c>
      <c r="AU265" s="19" t="s">
        <v>86</v>
      </c>
    </row>
    <row r="266" s="2" customFormat="1" ht="16.5" customHeight="1">
      <c r="A266" s="40"/>
      <c r="B266" s="41"/>
      <c r="C266" s="206" t="s">
        <v>596</v>
      </c>
      <c r="D266" s="206" t="s">
        <v>138</v>
      </c>
      <c r="E266" s="207" t="s">
        <v>597</v>
      </c>
      <c r="F266" s="208" t="s">
        <v>598</v>
      </c>
      <c r="G266" s="209" t="s">
        <v>449</v>
      </c>
      <c r="H266" s="210">
        <v>4.7999999999999998</v>
      </c>
      <c r="I266" s="211"/>
      <c r="J266" s="212">
        <f>ROUND(I266*H266,2)</f>
        <v>0</v>
      </c>
      <c r="K266" s="208" t="s">
        <v>19</v>
      </c>
      <c r="L266" s="46"/>
      <c r="M266" s="213" t="s">
        <v>19</v>
      </c>
      <c r="N266" s="214" t="s">
        <v>47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260</v>
      </c>
      <c r="AT266" s="217" t="s">
        <v>138</v>
      </c>
      <c r="AU266" s="217" t="s">
        <v>86</v>
      </c>
      <c r="AY266" s="19" t="s">
        <v>136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84</v>
      </c>
      <c r="BK266" s="218">
        <f>ROUND(I266*H266,2)</f>
        <v>0</v>
      </c>
      <c r="BL266" s="19" t="s">
        <v>260</v>
      </c>
      <c r="BM266" s="217" t="s">
        <v>599</v>
      </c>
    </row>
    <row r="267" s="2" customFormat="1">
      <c r="A267" s="40"/>
      <c r="B267" s="41"/>
      <c r="C267" s="42"/>
      <c r="D267" s="219" t="s">
        <v>145</v>
      </c>
      <c r="E267" s="42"/>
      <c r="F267" s="220" t="s">
        <v>598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145</v>
      </c>
      <c r="AU267" s="19" t="s">
        <v>86</v>
      </c>
    </row>
    <row r="268" s="2" customFormat="1">
      <c r="A268" s="40"/>
      <c r="B268" s="41"/>
      <c r="C268" s="42"/>
      <c r="D268" s="219" t="s">
        <v>149</v>
      </c>
      <c r="E268" s="42"/>
      <c r="F268" s="226" t="s">
        <v>600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149</v>
      </c>
      <c r="AU268" s="19" t="s">
        <v>86</v>
      </c>
    </row>
    <row r="269" s="2" customFormat="1" ht="16.5" customHeight="1">
      <c r="A269" s="40"/>
      <c r="B269" s="41"/>
      <c r="C269" s="259" t="s">
        <v>601</v>
      </c>
      <c r="D269" s="259" t="s">
        <v>238</v>
      </c>
      <c r="E269" s="260" t="s">
        <v>602</v>
      </c>
      <c r="F269" s="261" t="s">
        <v>603</v>
      </c>
      <c r="G269" s="262" t="s">
        <v>455</v>
      </c>
      <c r="H269" s="263">
        <v>4</v>
      </c>
      <c r="I269" s="264"/>
      <c r="J269" s="265">
        <f>ROUND(I269*H269,2)</f>
        <v>0</v>
      </c>
      <c r="K269" s="261" t="s">
        <v>19</v>
      </c>
      <c r="L269" s="266"/>
      <c r="M269" s="267" t="s">
        <v>19</v>
      </c>
      <c r="N269" s="268" t="s">
        <v>47</v>
      </c>
      <c r="O269" s="86"/>
      <c r="P269" s="215">
        <f>O269*H269</f>
        <v>0</v>
      </c>
      <c r="Q269" s="215">
        <v>0.048000000000000001</v>
      </c>
      <c r="R269" s="215">
        <f>Q269*H269</f>
        <v>0.192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213</v>
      </c>
      <c r="AT269" s="217" t="s">
        <v>238</v>
      </c>
      <c r="AU269" s="217" t="s">
        <v>86</v>
      </c>
      <c r="AY269" s="19" t="s">
        <v>136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84</v>
      </c>
      <c r="BK269" s="218">
        <f>ROUND(I269*H269,2)</f>
        <v>0</v>
      </c>
      <c r="BL269" s="19" t="s">
        <v>260</v>
      </c>
      <c r="BM269" s="217" t="s">
        <v>604</v>
      </c>
    </row>
    <row r="270" s="2" customFormat="1">
      <c r="A270" s="40"/>
      <c r="B270" s="41"/>
      <c r="C270" s="42"/>
      <c r="D270" s="219" t="s">
        <v>145</v>
      </c>
      <c r="E270" s="42"/>
      <c r="F270" s="220" t="s">
        <v>603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145</v>
      </c>
      <c r="AU270" s="19" t="s">
        <v>86</v>
      </c>
    </row>
    <row r="271" s="2" customFormat="1" ht="16.5" customHeight="1">
      <c r="A271" s="40"/>
      <c r="B271" s="41"/>
      <c r="C271" s="259" t="s">
        <v>605</v>
      </c>
      <c r="D271" s="259" t="s">
        <v>238</v>
      </c>
      <c r="E271" s="260" t="s">
        <v>606</v>
      </c>
      <c r="F271" s="261" t="s">
        <v>607</v>
      </c>
      <c r="G271" s="262" t="s">
        <v>331</v>
      </c>
      <c r="H271" s="263">
        <v>0.025000000000000001</v>
      </c>
      <c r="I271" s="264"/>
      <c r="J271" s="265">
        <f>ROUND(I271*H271,2)</f>
        <v>0</v>
      </c>
      <c r="K271" s="261" t="s">
        <v>142</v>
      </c>
      <c r="L271" s="266"/>
      <c r="M271" s="267" t="s">
        <v>19</v>
      </c>
      <c r="N271" s="268" t="s">
        <v>47</v>
      </c>
      <c r="O271" s="86"/>
      <c r="P271" s="215">
        <f>O271*H271</f>
        <v>0</v>
      </c>
      <c r="Q271" s="215">
        <v>1</v>
      </c>
      <c r="R271" s="215">
        <f>Q271*H271</f>
        <v>0.025000000000000001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242</v>
      </c>
      <c r="AT271" s="217" t="s">
        <v>238</v>
      </c>
      <c r="AU271" s="217" t="s">
        <v>86</v>
      </c>
      <c r="AY271" s="19" t="s">
        <v>136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84</v>
      </c>
      <c r="BK271" s="218">
        <f>ROUND(I271*H271,2)</f>
        <v>0</v>
      </c>
      <c r="BL271" s="19" t="s">
        <v>143</v>
      </c>
      <c r="BM271" s="217" t="s">
        <v>608</v>
      </c>
    </row>
    <row r="272" s="2" customFormat="1">
      <c r="A272" s="40"/>
      <c r="B272" s="41"/>
      <c r="C272" s="42"/>
      <c r="D272" s="219" t="s">
        <v>145</v>
      </c>
      <c r="E272" s="42"/>
      <c r="F272" s="220" t="s">
        <v>607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145</v>
      </c>
      <c r="AU272" s="19" t="s">
        <v>86</v>
      </c>
    </row>
    <row r="273" s="2" customFormat="1">
      <c r="A273" s="40"/>
      <c r="B273" s="41"/>
      <c r="C273" s="42"/>
      <c r="D273" s="219" t="s">
        <v>149</v>
      </c>
      <c r="E273" s="42"/>
      <c r="F273" s="226" t="s">
        <v>609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149</v>
      </c>
      <c r="AU273" s="19" t="s">
        <v>86</v>
      </c>
    </row>
    <row r="274" s="13" customFormat="1">
      <c r="A274" s="13"/>
      <c r="B274" s="227"/>
      <c r="C274" s="228"/>
      <c r="D274" s="219" t="s">
        <v>151</v>
      </c>
      <c r="E274" s="229" t="s">
        <v>19</v>
      </c>
      <c r="F274" s="230" t="s">
        <v>610</v>
      </c>
      <c r="G274" s="228"/>
      <c r="H274" s="231">
        <v>0.025000000000000001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151</v>
      </c>
      <c r="AU274" s="237" t="s">
        <v>86</v>
      </c>
      <c r="AV274" s="13" t="s">
        <v>86</v>
      </c>
      <c r="AW274" s="13" t="s">
        <v>35</v>
      </c>
      <c r="AX274" s="13" t="s">
        <v>84</v>
      </c>
      <c r="AY274" s="237" t="s">
        <v>136</v>
      </c>
    </row>
    <row r="275" s="2" customFormat="1" ht="16.5" customHeight="1">
      <c r="A275" s="40"/>
      <c r="B275" s="41"/>
      <c r="C275" s="259" t="s">
        <v>611</v>
      </c>
      <c r="D275" s="259" t="s">
        <v>238</v>
      </c>
      <c r="E275" s="260" t="s">
        <v>612</v>
      </c>
      <c r="F275" s="261" t="s">
        <v>613</v>
      </c>
      <c r="G275" s="262" t="s">
        <v>331</v>
      </c>
      <c r="H275" s="263">
        <v>0.22</v>
      </c>
      <c r="I275" s="264"/>
      <c r="J275" s="265">
        <f>ROUND(I275*H275,2)</f>
        <v>0</v>
      </c>
      <c r="K275" s="261" t="s">
        <v>142</v>
      </c>
      <c r="L275" s="266"/>
      <c r="M275" s="267" t="s">
        <v>19</v>
      </c>
      <c r="N275" s="268" t="s">
        <v>47</v>
      </c>
      <c r="O275" s="86"/>
      <c r="P275" s="215">
        <f>O275*H275</f>
        <v>0</v>
      </c>
      <c r="Q275" s="215">
        <v>1</v>
      </c>
      <c r="R275" s="215">
        <f>Q275*H275</f>
        <v>0.22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242</v>
      </c>
      <c r="AT275" s="217" t="s">
        <v>238</v>
      </c>
      <c r="AU275" s="217" t="s">
        <v>86</v>
      </c>
      <c r="AY275" s="19" t="s">
        <v>136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84</v>
      </c>
      <c r="BK275" s="218">
        <f>ROUND(I275*H275,2)</f>
        <v>0</v>
      </c>
      <c r="BL275" s="19" t="s">
        <v>143</v>
      </c>
      <c r="BM275" s="217" t="s">
        <v>614</v>
      </c>
    </row>
    <row r="276" s="2" customFormat="1">
      <c r="A276" s="40"/>
      <c r="B276" s="41"/>
      <c r="C276" s="42"/>
      <c r="D276" s="219" t="s">
        <v>145</v>
      </c>
      <c r="E276" s="42"/>
      <c r="F276" s="220" t="s">
        <v>613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145</v>
      </c>
      <c r="AU276" s="19" t="s">
        <v>86</v>
      </c>
    </row>
    <row r="277" s="2" customFormat="1">
      <c r="A277" s="40"/>
      <c r="B277" s="41"/>
      <c r="C277" s="42"/>
      <c r="D277" s="219" t="s">
        <v>149</v>
      </c>
      <c r="E277" s="42"/>
      <c r="F277" s="226" t="s">
        <v>615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149</v>
      </c>
      <c r="AU277" s="19" t="s">
        <v>86</v>
      </c>
    </row>
    <row r="278" s="13" customFormat="1">
      <c r="A278" s="13"/>
      <c r="B278" s="227"/>
      <c r="C278" s="228"/>
      <c r="D278" s="219" t="s">
        <v>151</v>
      </c>
      <c r="E278" s="229" t="s">
        <v>19</v>
      </c>
      <c r="F278" s="230" t="s">
        <v>616</v>
      </c>
      <c r="G278" s="228"/>
      <c r="H278" s="231">
        <v>0.22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151</v>
      </c>
      <c r="AU278" s="237" t="s">
        <v>86</v>
      </c>
      <c r="AV278" s="13" t="s">
        <v>86</v>
      </c>
      <c r="AW278" s="13" t="s">
        <v>35</v>
      </c>
      <c r="AX278" s="13" t="s">
        <v>84</v>
      </c>
      <c r="AY278" s="237" t="s">
        <v>136</v>
      </c>
    </row>
    <row r="279" s="2" customFormat="1" ht="16.5" customHeight="1">
      <c r="A279" s="40"/>
      <c r="B279" s="41"/>
      <c r="C279" s="259" t="s">
        <v>617</v>
      </c>
      <c r="D279" s="259" t="s">
        <v>238</v>
      </c>
      <c r="E279" s="260" t="s">
        <v>618</v>
      </c>
      <c r="F279" s="261" t="s">
        <v>619</v>
      </c>
      <c r="G279" s="262" t="s">
        <v>331</v>
      </c>
      <c r="H279" s="263">
        <v>0.017000000000000001</v>
      </c>
      <c r="I279" s="264"/>
      <c r="J279" s="265">
        <f>ROUND(I279*H279,2)</f>
        <v>0</v>
      </c>
      <c r="K279" s="261" t="s">
        <v>142</v>
      </c>
      <c r="L279" s="266"/>
      <c r="M279" s="267" t="s">
        <v>19</v>
      </c>
      <c r="N279" s="268" t="s">
        <v>47</v>
      </c>
      <c r="O279" s="86"/>
      <c r="P279" s="215">
        <f>O279*H279</f>
        <v>0</v>
      </c>
      <c r="Q279" s="215">
        <v>1</v>
      </c>
      <c r="R279" s="215">
        <f>Q279*H279</f>
        <v>0.017000000000000001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242</v>
      </c>
      <c r="AT279" s="217" t="s">
        <v>238</v>
      </c>
      <c r="AU279" s="217" t="s">
        <v>86</v>
      </c>
      <c r="AY279" s="19" t="s">
        <v>136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84</v>
      </c>
      <c r="BK279" s="218">
        <f>ROUND(I279*H279,2)</f>
        <v>0</v>
      </c>
      <c r="BL279" s="19" t="s">
        <v>143</v>
      </c>
      <c r="BM279" s="217" t="s">
        <v>620</v>
      </c>
    </row>
    <row r="280" s="2" customFormat="1">
      <c r="A280" s="40"/>
      <c r="B280" s="41"/>
      <c r="C280" s="42"/>
      <c r="D280" s="219" t="s">
        <v>145</v>
      </c>
      <c r="E280" s="42"/>
      <c r="F280" s="220" t="s">
        <v>619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145</v>
      </c>
      <c r="AU280" s="19" t="s">
        <v>86</v>
      </c>
    </row>
    <row r="281" s="2" customFormat="1">
      <c r="A281" s="40"/>
      <c r="B281" s="41"/>
      <c r="C281" s="42"/>
      <c r="D281" s="219" t="s">
        <v>149</v>
      </c>
      <c r="E281" s="42"/>
      <c r="F281" s="226" t="s">
        <v>621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149</v>
      </c>
      <c r="AU281" s="19" t="s">
        <v>86</v>
      </c>
    </row>
    <row r="282" s="13" customFormat="1">
      <c r="A282" s="13"/>
      <c r="B282" s="227"/>
      <c r="C282" s="228"/>
      <c r="D282" s="219" t="s">
        <v>151</v>
      </c>
      <c r="E282" s="229" t="s">
        <v>19</v>
      </c>
      <c r="F282" s="230" t="s">
        <v>622</v>
      </c>
      <c r="G282" s="228"/>
      <c r="H282" s="231">
        <v>0.017000000000000001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151</v>
      </c>
      <c r="AU282" s="237" t="s">
        <v>86</v>
      </c>
      <c r="AV282" s="13" t="s">
        <v>86</v>
      </c>
      <c r="AW282" s="13" t="s">
        <v>35</v>
      </c>
      <c r="AX282" s="13" t="s">
        <v>84</v>
      </c>
      <c r="AY282" s="237" t="s">
        <v>136</v>
      </c>
    </row>
    <row r="283" s="2" customFormat="1" ht="16.5" customHeight="1">
      <c r="A283" s="40"/>
      <c r="B283" s="41"/>
      <c r="C283" s="259" t="s">
        <v>623</v>
      </c>
      <c r="D283" s="259" t="s">
        <v>238</v>
      </c>
      <c r="E283" s="260" t="s">
        <v>624</v>
      </c>
      <c r="F283" s="261" t="s">
        <v>625</v>
      </c>
      <c r="G283" s="262" t="s">
        <v>331</v>
      </c>
      <c r="H283" s="263">
        <v>0.11</v>
      </c>
      <c r="I283" s="264"/>
      <c r="J283" s="265">
        <f>ROUND(I283*H283,2)</f>
        <v>0</v>
      </c>
      <c r="K283" s="261" t="s">
        <v>142</v>
      </c>
      <c r="L283" s="266"/>
      <c r="M283" s="267" t="s">
        <v>19</v>
      </c>
      <c r="N283" s="268" t="s">
        <v>47</v>
      </c>
      <c r="O283" s="86"/>
      <c r="P283" s="215">
        <f>O283*H283</f>
        <v>0</v>
      </c>
      <c r="Q283" s="215">
        <v>1</v>
      </c>
      <c r="R283" s="215">
        <f>Q283*H283</f>
        <v>0.11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242</v>
      </c>
      <c r="AT283" s="217" t="s">
        <v>238</v>
      </c>
      <c r="AU283" s="217" t="s">
        <v>86</v>
      </c>
      <c r="AY283" s="19" t="s">
        <v>136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84</v>
      </c>
      <c r="BK283" s="218">
        <f>ROUND(I283*H283,2)</f>
        <v>0</v>
      </c>
      <c r="BL283" s="19" t="s">
        <v>143</v>
      </c>
      <c r="BM283" s="217" t="s">
        <v>626</v>
      </c>
    </row>
    <row r="284" s="2" customFormat="1">
      <c r="A284" s="40"/>
      <c r="B284" s="41"/>
      <c r="C284" s="42"/>
      <c r="D284" s="219" t="s">
        <v>145</v>
      </c>
      <c r="E284" s="42"/>
      <c r="F284" s="220" t="s">
        <v>625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145</v>
      </c>
      <c r="AU284" s="19" t="s">
        <v>86</v>
      </c>
    </row>
    <row r="285" s="14" customFormat="1">
      <c r="A285" s="14"/>
      <c r="B285" s="238"/>
      <c r="C285" s="239"/>
      <c r="D285" s="219" t="s">
        <v>151</v>
      </c>
      <c r="E285" s="240" t="s">
        <v>19</v>
      </c>
      <c r="F285" s="241" t="s">
        <v>627</v>
      </c>
      <c r="G285" s="239"/>
      <c r="H285" s="240" t="s">
        <v>19</v>
      </c>
      <c r="I285" s="242"/>
      <c r="J285" s="239"/>
      <c r="K285" s="239"/>
      <c r="L285" s="243"/>
      <c r="M285" s="244"/>
      <c r="N285" s="245"/>
      <c r="O285" s="245"/>
      <c r="P285" s="245"/>
      <c r="Q285" s="245"/>
      <c r="R285" s="245"/>
      <c r="S285" s="245"/>
      <c r="T285" s="24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151</v>
      </c>
      <c r="AU285" s="247" t="s">
        <v>86</v>
      </c>
      <c r="AV285" s="14" t="s">
        <v>84</v>
      </c>
      <c r="AW285" s="14" t="s">
        <v>35</v>
      </c>
      <c r="AX285" s="14" t="s">
        <v>76</v>
      </c>
      <c r="AY285" s="247" t="s">
        <v>136</v>
      </c>
    </row>
    <row r="286" s="13" customFormat="1">
      <c r="A286" s="13"/>
      <c r="B286" s="227"/>
      <c r="C286" s="228"/>
      <c r="D286" s="219" t="s">
        <v>151</v>
      </c>
      <c r="E286" s="229" t="s">
        <v>19</v>
      </c>
      <c r="F286" s="230" t="s">
        <v>628</v>
      </c>
      <c r="G286" s="228"/>
      <c r="H286" s="231">
        <v>0.11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151</v>
      </c>
      <c r="AU286" s="237" t="s">
        <v>86</v>
      </c>
      <c r="AV286" s="13" t="s">
        <v>86</v>
      </c>
      <c r="AW286" s="13" t="s">
        <v>35</v>
      </c>
      <c r="AX286" s="13" t="s">
        <v>76</v>
      </c>
      <c r="AY286" s="237" t="s">
        <v>136</v>
      </c>
    </row>
    <row r="287" s="15" customFormat="1">
      <c r="A287" s="15"/>
      <c r="B287" s="248"/>
      <c r="C287" s="249"/>
      <c r="D287" s="219" t="s">
        <v>151</v>
      </c>
      <c r="E287" s="250" t="s">
        <v>19</v>
      </c>
      <c r="F287" s="251" t="s">
        <v>189</v>
      </c>
      <c r="G287" s="249"/>
      <c r="H287" s="252">
        <v>0.11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8" t="s">
        <v>151</v>
      </c>
      <c r="AU287" s="258" t="s">
        <v>86</v>
      </c>
      <c r="AV287" s="15" t="s">
        <v>143</v>
      </c>
      <c r="AW287" s="15" t="s">
        <v>35</v>
      </c>
      <c r="AX287" s="15" t="s">
        <v>84</v>
      </c>
      <c r="AY287" s="258" t="s">
        <v>136</v>
      </c>
    </row>
    <row r="288" s="2" customFormat="1" ht="16.5" customHeight="1">
      <c r="A288" s="40"/>
      <c r="B288" s="41"/>
      <c r="C288" s="259" t="s">
        <v>629</v>
      </c>
      <c r="D288" s="259" t="s">
        <v>238</v>
      </c>
      <c r="E288" s="260" t="s">
        <v>630</v>
      </c>
      <c r="F288" s="261" t="s">
        <v>631</v>
      </c>
      <c r="G288" s="262" t="s">
        <v>331</v>
      </c>
      <c r="H288" s="263">
        <v>0.032000000000000001</v>
      </c>
      <c r="I288" s="264"/>
      <c r="J288" s="265">
        <f>ROUND(I288*H288,2)</f>
        <v>0</v>
      </c>
      <c r="K288" s="261" t="s">
        <v>142</v>
      </c>
      <c r="L288" s="266"/>
      <c r="M288" s="267" t="s">
        <v>19</v>
      </c>
      <c r="N288" s="268" t="s">
        <v>47</v>
      </c>
      <c r="O288" s="86"/>
      <c r="P288" s="215">
        <f>O288*H288</f>
        <v>0</v>
      </c>
      <c r="Q288" s="215">
        <v>1</v>
      </c>
      <c r="R288" s="215">
        <f>Q288*H288</f>
        <v>0.032000000000000001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242</v>
      </c>
      <c r="AT288" s="217" t="s">
        <v>238</v>
      </c>
      <c r="AU288" s="217" t="s">
        <v>86</v>
      </c>
      <c r="AY288" s="19" t="s">
        <v>136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84</v>
      </c>
      <c r="BK288" s="218">
        <f>ROUND(I288*H288,2)</f>
        <v>0</v>
      </c>
      <c r="BL288" s="19" t="s">
        <v>143</v>
      </c>
      <c r="BM288" s="217" t="s">
        <v>632</v>
      </c>
    </row>
    <row r="289" s="2" customFormat="1">
      <c r="A289" s="40"/>
      <c r="B289" s="41"/>
      <c r="C289" s="42"/>
      <c r="D289" s="219" t="s">
        <v>145</v>
      </c>
      <c r="E289" s="42"/>
      <c r="F289" s="220" t="s">
        <v>631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145</v>
      </c>
      <c r="AU289" s="19" t="s">
        <v>86</v>
      </c>
    </row>
    <row r="290" s="14" customFormat="1">
      <c r="A290" s="14"/>
      <c r="B290" s="238"/>
      <c r="C290" s="239"/>
      <c r="D290" s="219" t="s">
        <v>151</v>
      </c>
      <c r="E290" s="240" t="s">
        <v>19</v>
      </c>
      <c r="F290" s="241" t="s">
        <v>627</v>
      </c>
      <c r="G290" s="239"/>
      <c r="H290" s="240" t="s">
        <v>19</v>
      </c>
      <c r="I290" s="242"/>
      <c r="J290" s="239"/>
      <c r="K290" s="239"/>
      <c r="L290" s="243"/>
      <c r="M290" s="244"/>
      <c r="N290" s="245"/>
      <c r="O290" s="245"/>
      <c r="P290" s="245"/>
      <c r="Q290" s="245"/>
      <c r="R290" s="245"/>
      <c r="S290" s="245"/>
      <c r="T290" s="24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7" t="s">
        <v>151</v>
      </c>
      <c r="AU290" s="247" t="s">
        <v>86</v>
      </c>
      <c r="AV290" s="14" t="s">
        <v>84</v>
      </c>
      <c r="AW290" s="14" t="s">
        <v>35</v>
      </c>
      <c r="AX290" s="14" t="s">
        <v>76</v>
      </c>
      <c r="AY290" s="247" t="s">
        <v>136</v>
      </c>
    </row>
    <row r="291" s="13" customFormat="1">
      <c r="A291" s="13"/>
      <c r="B291" s="227"/>
      <c r="C291" s="228"/>
      <c r="D291" s="219" t="s">
        <v>151</v>
      </c>
      <c r="E291" s="229" t="s">
        <v>19</v>
      </c>
      <c r="F291" s="230" t="s">
        <v>633</v>
      </c>
      <c r="G291" s="228"/>
      <c r="H291" s="231">
        <v>0.032000000000000001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151</v>
      </c>
      <c r="AU291" s="237" t="s">
        <v>86</v>
      </c>
      <c r="AV291" s="13" t="s">
        <v>86</v>
      </c>
      <c r="AW291" s="13" t="s">
        <v>35</v>
      </c>
      <c r="AX291" s="13" t="s">
        <v>76</v>
      </c>
      <c r="AY291" s="237" t="s">
        <v>136</v>
      </c>
    </row>
    <row r="292" s="15" customFormat="1">
      <c r="A292" s="15"/>
      <c r="B292" s="248"/>
      <c r="C292" s="249"/>
      <c r="D292" s="219" t="s">
        <v>151</v>
      </c>
      <c r="E292" s="250" t="s">
        <v>19</v>
      </c>
      <c r="F292" s="251" t="s">
        <v>189</v>
      </c>
      <c r="G292" s="249"/>
      <c r="H292" s="252">
        <v>0.032000000000000001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8" t="s">
        <v>151</v>
      </c>
      <c r="AU292" s="258" t="s">
        <v>86</v>
      </c>
      <c r="AV292" s="15" t="s">
        <v>143</v>
      </c>
      <c r="AW292" s="15" t="s">
        <v>35</v>
      </c>
      <c r="AX292" s="15" t="s">
        <v>84</v>
      </c>
      <c r="AY292" s="258" t="s">
        <v>136</v>
      </c>
    </row>
    <row r="293" s="12" customFormat="1" ht="22.8" customHeight="1">
      <c r="A293" s="12"/>
      <c r="B293" s="190"/>
      <c r="C293" s="191"/>
      <c r="D293" s="192" t="s">
        <v>75</v>
      </c>
      <c r="E293" s="204" t="s">
        <v>634</v>
      </c>
      <c r="F293" s="204" t="s">
        <v>635</v>
      </c>
      <c r="G293" s="191"/>
      <c r="H293" s="191"/>
      <c r="I293" s="194"/>
      <c r="J293" s="205">
        <f>BK293</f>
        <v>0</v>
      </c>
      <c r="K293" s="191"/>
      <c r="L293" s="196"/>
      <c r="M293" s="197"/>
      <c r="N293" s="198"/>
      <c r="O293" s="198"/>
      <c r="P293" s="199">
        <f>SUM(P294:P296)</f>
        <v>0</v>
      </c>
      <c r="Q293" s="198"/>
      <c r="R293" s="199">
        <f>SUM(R294:R296)</f>
        <v>0.050999999999999997</v>
      </c>
      <c r="S293" s="198"/>
      <c r="T293" s="200">
        <f>SUM(T294:T296)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160</v>
      </c>
      <c r="AT293" s="202" t="s">
        <v>75</v>
      </c>
      <c r="AU293" s="202" t="s">
        <v>84</v>
      </c>
      <c r="AY293" s="201" t="s">
        <v>136</v>
      </c>
      <c r="BK293" s="203">
        <f>SUM(BK294:BK296)</f>
        <v>0</v>
      </c>
    </row>
    <row r="294" s="2" customFormat="1" ht="16.5" customHeight="1">
      <c r="A294" s="40"/>
      <c r="B294" s="41"/>
      <c r="C294" s="206" t="s">
        <v>636</v>
      </c>
      <c r="D294" s="206" t="s">
        <v>138</v>
      </c>
      <c r="E294" s="207" t="s">
        <v>637</v>
      </c>
      <c r="F294" s="208" t="s">
        <v>638</v>
      </c>
      <c r="G294" s="209" t="s">
        <v>455</v>
      </c>
      <c r="H294" s="210">
        <v>1</v>
      </c>
      <c r="I294" s="211"/>
      <c r="J294" s="212">
        <f>ROUND(I294*H294,2)</f>
        <v>0</v>
      </c>
      <c r="K294" s="208" t="s">
        <v>19</v>
      </c>
      <c r="L294" s="46"/>
      <c r="M294" s="213" t="s">
        <v>19</v>
      </c>
      <c r="N294" s="214" t="s">
        <v>47</v>
      </c>
      <c r="O294" s="86"/>
      <c r="P294" s="215">
        <f>O294*H294</f>
        <v>0</v>
      </c>
      <c r="Q294" s="215">
        <v>0.050999999999999997</v>
      </c>
      <c r="R294" s="215">
        <f>Q294*H294</f>
        <v>0.050999999999999997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411</v>
      </c>
      <c r="AT294" s="217" t="s">
        <v>138</v>
      </c>
      <c r="AU294" s="217" t="s">
        <v>86</v>
      </c>
      <c r="AY294" s="19" t="s">
        <v>136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84</v>
      </c>
      <c r="BK294" s="218">
        <f>ROUND(I294*H294,2)</f>
        <v>0</v>
      </c>
      <c r="BL294" s="19" t="s">
        <v>411</v>
      </c>
      <c r="BM294" s="217" t="s">
        <v>639</v>
      </c>
    </row>
    <row r="295" s="2" customFormat="1">
      <c r="A295" s="40"/>
      <c r="B295" s="41"/>
      <c r="C295" s="42"/>
      <c r="D295" s="219" t="s">
        <v>145</v>
      </c>
      <c r="E295" s="42"/>
      <c r="F295" s="220" t="s">
        <v>640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145</v>
      </c>
      <c r="AU295" s="19" t="s">
        <v>86</v>
      </c>
    </row>
    <row r="296" s="2" customFormat="1">
      <c r="A296" s="40"/>
      <c r="B296" s="41"/>
      <c r="C296" s="42"/>
      <c r="D296" s="219" t="s">
        <v>149</v>
      </c>
      <c r="E296" s="42"/>
      <c r="F296" s="226" t="s">
        <v>641</v>
      </c>
      <c r="G296" s="42"/>
      <c r="H296" s="42"/>
      <c r="I296" s="221"/>
      <c r="J296" s="42"/>
      <c r="K296" s="42"/>
      <c r="L296" s="46"/>
      <c r="M296" s="269"/>
      <c r="N296" s="270"/>
      <c r="O296" s="271"/>
      <c r="P296" s="271"/>
      <c r="Q296" s="271"/>
      <c r="R296" s="271"/>
      <c r="S296" s="271"/>
      <c r="T296" s="272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149</v>
      </c>
      <c r="AU296" s="19" t="s">
        <v>86</v>
      </c>
    </row>
    <row r="297" s="2" customFormat="1" ht="6.96" customHeight="1">
      <c r="A297" s="40"/>
      <c r="B297" s="61"/>
      <c r="C297" s="62"/>
      <c r="D297" s="62"/>
      <c r="E297" s="62"/>
      <c r="F297" s="62"/>
      <c r="G297" s="62"/>
      <c r="H297" s="62"/>
      <c r="I297" s="62"/>
      <c r="J297" s="62"/>
      <c r="K297" s="62"/>
      <c r="L297" s="46"/>
      <c r="M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</row>
  </sheetData>
  <sheetProtection sheet="1" autoFilter="0" formatColumns="0" formatRows="0" objects="1" scenarios="1" spinCount="100000" saltValue="pluy4Zt8c229ppyBR9TKl9A+NpHCvJo+A8nDKpC0Ud1MTTbQUJcR0LWptbGfut2D4L0XUl2x024mcZmmW0aycQ==" hashValue="gb9ZcsbgBVsDbzBVVtvuWbTG2q+k7UIgoWyt06yQIPUCQkozPx0k7UzMThbOMrjYHfDyJkhtM/UiMyeNI+mdOw==" algorithmName="SHA-512" password="CC35"/>
  <autoFilter ref="C89:K29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5_01/111151102"/>
    <hyperlink ref="F100" r:id="rId2" display="https://podminky.urs.cz/item/CS_URS_2025_01/121151123"/>
    <hyperlink ref="F106" r:id="rId3" display="https://podminky.urs.cz/item/CS_URS_2025_01/122251104"/>
    <hyperlink ref="F110" r:id="rId4" display="https://podminky.urs.cz/item/CS_URS_2025_01/162351103"/>
    <hyperlink ref="F119" r:id="rId5" display="https://podminky.urs.cz/item/CS_URS_2025_01/167151101"/>
    <hyperlink ref="F127" r:id="rId6" display="https://podminky.urs.cz/item/CS_URS_2025_01/171151103"/>
    <hyperlink ref="F140" r:id="rId7" display="https://podminky.urs.cz/item/CS_URS_2025_01/181951112"/>
    <hyperlink ref="F145" r:id="rId8" display="https://podminky.urs.cz/item/CS_URS_2025_01/182251101"/>
    <hyperlink ref="F150" r:id="rId9" display="https://podminky.urs.cz/item/CS_URS_2025_01/182351123"/>
    <hyperlink ref="F166" r:id="rId10" display="https://podminky.urs.cz/item/CS_URS_2025_01/320101112"/>
    <hyperlink ref="F174" r:id="rId11" display="https://podminky.urs.cz/item/CS_URS_2025_01/321311116"/>
    <hyperlink ref="F178" r:id="rId12" display="https://podminky.urs.cz/item/CS_URS_2025_01/321321116"/>
    <hyperlink ref="F182" r:id="rId13" display="https://podminky.urs.cz/item/CS_URS_2025_01/321351010"/>
    <hyperlink ref="F186" r:id="rId14" display="https://podminky.urs.cz/item/CS_URS_2025_01/321352010"/>
    <hyperlink ref="F190" r:id="rId15" display="https://podminky.urs.cz/item/CS_URS_2025_01/321366111"/>
    <hyperlink ref="F194" r:id="rId16" display="https://podminky.urs.cz/item/CS_URS_2025_01/321366112"/>
    <hyperlink ref="F198" r:id="rId17" display="https://podminky.urs.cz/item/CS_URS_2025_01/321368211"/>
    <hyperlink ref="F205" r:id="rId18" display="https://podminky.urs.cz/item/CS_URS_2025_01/463212111"/>
    <hyperlink ref="F209" r:id="rId19" display="https://podminky.urs.cz/item/CS_URS_2025_01/463212191"/>
    <hyperlink ref="F213" r:id="rId20" display="https://podminky.urs.cz/item/CS_URS_2025_01/465210122"/>
    <hyperlink ref="F230" r:id="rId21" display="https://podminky.urs.cz/item/CS_URS_2025_01/919535561"/>
    <hyperlink ref="F234" r:id="rId22" display="https://podminky.urs.cz/item/CS_URS_2025_01/934956123"/>
    <hyperlink ref="F238" r:id="rId23" display="https://podminky.urs.cz/item/CS_URS_2025_01/981513114"/>
    <hyperlink ref="F248" r:id="rId24" display="https://podminky.urs.cz/item/CS_URS_2025_01/997221862"/>
    <hyperlink ref="F251" r:id="rId25" display="https://podminky.urs.cz/item/CS_URS_2025_01/997321511"/>
    <hyperlink ref="F254" r:id="rId26" display="https://podminky.urs.cz/item/CS_URS_2025_01/997321519"/>
    <hyperlink ref="F260" r:id="rId27" display="https://podminky.urs.cz/item/CS_URS_2025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108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VN Machová, odstranění nánosů a oprava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642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29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ROUND((SUM(BE86:BE137)),  2)</f>
        <v>0</v>
      </c>
      <c r="G33" s="40"/>
      <c r="H33" s="40"/>
      <c r="I33" s="150">
        <v>0.20999999999999999</v>
      </c>
      <c r="J33" s="149">
        <f>ROUND(((SUM(BE86:BE137))*I33),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ROUND((SUM(BF86:BF137)),  2)</f>
        <v>0</v>
      </c>
      <c r="G34" s="40"/>
      <c r="H34" s="40"/>
      <c r="I34" s="150">
        <v>0.12</v>
      </c>
      <c r="J34" s="149">
        <f>ROUND(((SUM(BF86:BF137))*I34),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ROUND((SUM(BG86:BG137)),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ROUND((SUM(BH86:BH137)),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ROUND((SUM(BI86:BI137)),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VN Machová, odstranění nánosů a oprava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02.2 - Bezpečnostní přeliv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VN Machová</v>
      </c>
      <c r="G52" s="42"/>
      <c r="H52" s="42"/>
      <c r="I52" s="34" t="s">
        <v>23</v>
      </c>
      <c r="J52" s="74" t="str">
        <f>IF(J12="","",J12)</f>
        <v>12. 11. 2024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Moravy, s.p.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Tomáš Pecival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643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377</v>
      </c>
      <c r="E62" s="176"/>
      <c r="F62" s="176"/>
      <c r="G62" s="176"/>
      <c r="H62" s="176"/>
      <c r="I62" s="176"/>
      <c r="J62" s="177">
        <f>J94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378</v>
      </c>
      <c r="E63" s="176"/>
      <c r="F63" s="176"/>
      <c r="G63" s="176"/>
      <c r="H63" s="176"/>
      <c r="I63" s="176"/>
      <c r="J63" s="177">
        <f>J108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120</v>
      </c>
      <c r="E64" s="176"/>
      <c r="F64" s="176"/>
      <c r="G64" s="176"/>
      <c r="H64" s="176"/>
      <c r="I64" s="176"/>
      <c r="J64" s="177">
        <f>J119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379</v>
      </c>
      <c r="E65" s="170"/>
      <c r="F65" s="170"/>
      <c r="G65" s="170"/>
      <c r="H65" s="170"/>
      <c r="I65" s="170"/>
      <c r="J65" s="171">
        <f>J123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380</v>
      </c>
      <c r="E66" s="176"/>
      <c r="F66" s="176"/>
      <c r="G66" s="176"/>
      <c r="H66" s="176"/>
      <c r="I66" s="176"/>
      <c r="J66" s="177">
        <f>J124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121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VN Machová, odstranění nánosů a oprava nádrže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02.2 - Bezpečnostní přeliv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VN Machová</v>
      </c>
      <c r="G80" s="42"/>
      <c r="H80" s="42"/>
      <c r="I80" s="34" t="s">
        <v>23</v>
      </c>
      <c r="J80" s="74" t="str">
        <f>IF(J12="","",J12)</f>
        <v>12. 11. 2024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Povodí Moravy, s.p.</v>
      </c>
      <c r="G82" s="42"/>
      <c r="H82" s="42"/>
      <c r="I82" s="34" t="s">
        <v>33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IF(E18="","",E18)</f>
        <v>Vyplň údaj</v>
      </c>
      <c r="G83" s="42"/>
      <c r="H83" s="42"/>
      <c r="I83" s="34" t="s">
        <v>36</v>
      </c>
      <c r="J83" s="38" t="str">
        <f>E24</f>
        <v>Ing. Tomáš Pecival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122</v>
      </c>
      <c r="D85" s="182" t="s">
        <v>61</v>
      </c>
      <c r="E85" s="182" t="s">
        <v>57</v>
      </c>
      <c r="F85" s="182" t="s">
        <v>58</v>
      </c>
      <c r="G85" s="182" t="s">
        <v>123</v>
      </c>
      <c r="H85" s="182" t="s">
        <v>124</v>
      </c>
      <c r="I85" s="182" t="s">
        <v>125</v>
      </c>
      <c r="J85" s="182" t="s">
        <v>113</v>
      </c>
      <c r="K85" s="183" t="s">
        <v>126</v>
      </c>
      <c r="L85" s="184"/>
      <c r="M85" s="94" t="s">
        <v>19</v>
      </c>
      <c r="N85" s="95" t="s">
        <v>46</v>
      </c>
      <c r="O85" s="95" t="s">
        <v>127</v>
      </c>
      <c r="P85" s="95" t="s">
        <v>128</v>
      </c>
      <c r="Q85" s="95" t="s">
        <v>129</v>
      </c>
      <c r="R85" s="95" t="s">
        <v>130</v>
      </c>
      <c r="S85" s="95" t="s">
        <v>131</v>
      </c>
      <c r="T85" s="96" t="s">
        <v>132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133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P87+P123</f>
        <v>0</v>
      </c>
      <c r="Q86" s="98"/>
      <c r="R86" s="187">
        <f>R87+R123</f>
        <v>12.34896</v>
      </c>
      <c r="S86" s="98"/>
      <c r="T86" s="188">
        <f>T87+T123</f>
        <v>2.8000000000000003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75</v>
      </c>
      <c r="AU86" s="19" t="s">
        <v>114</v>
      </c>
      <c r="BK86" s="189">
        <f>BK87+BK123</f>
        <v>0</v>
      </c>
    </row>
    <row r="87" s="12" customFormat="1" ht="25.92" customHeight="1">
      <c r="A87" s="12"/>
      <c r="B87" s="190"/>
      <c r="C87" s="191"/>
      <c r="D87" s="192" t="s">
        <v>75</v>
      </c>
      <c r="E87" s="193" t="s">
        <v>134</v>
      </c>
      <c r="F87" s="193" t="s">
        <v>135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P88+P94+P108+P119</f>
        <v>0</v>
      </c>
      <c r="Q87" s="198"/>
      <c r="R87" s="199">
        <f>R88+R94+R108+R119</f>
        <v>12.01796</v>
      </c>
      <c r="S87" s="198"/>
      <c r="T87" s="200">
        <f>T88+T94+T108+T119</f>
        <v>2.8000000000000003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84</v>
      </c>
      <c r="AT87" s="202" t="s">
        <v>75</v>
      </c>
      <c r="AU87" s="202" t="s">
        <v>76</v>
      </c>
      <c r="AY87" s="201" t="s">
        <v>136</v>
      </c>
      <c r="BK87" s="203">
        <f>BK88+BK94+BK108+BK119</f>
        <v>0</v>
      </c>
    </row>
    <row r="88" s="12" customFormat="1" ht="22.8" customHeight="1">
      <c r="A88" s="12"/>
      <c r="B88" s="190"/>
      <c r="C88" s="191"/>
      <c r="D88" s="192" t="s">
        <v>75</v>
      </c>
      <c r="E88" s="204" t="s">
        <v>179</v>
      </c>
      <c r="F88" s="204" t="s">
        <v>644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SUM(P89:P93)</f>
        <v>0</v>
      </c>
      <c r="Q88" s="198"/>
      <c r="R88" s="199">
        <f>SUM(R89:R93)</f>
        <v>6.2400000000000002</v>
      </c>
      <c r="S88" s="198"/>
      <c r="T88" s="200">
        <f>SUM(T89:T93)</f>
        <v>2.8000000000000003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84</v>
      </c>
      <c r="AT88" s="202" t="s">
        <v>75</v>
      </c>
      <c r="AU88" s="202" t="s">
        <v>84</v>
      </c>
      <c r="AY88" s="201" t="s">
        <v>136</v>
      </c>
      <c r="BK88" s="203">
        <f>SUM(BK89:BK93)</f>
        <v>0</v>
      </c>
    </row>
    <row r="89" s="2" customFormat="1" ht="16.5" customHeight="1">
      <c r="A89" s="40"/>
      <c r="B89" s="41"/>
      <c r="C89" s="206" t="s">
        <v>84</v>
      </c>
      <c r="D89" s="206" t="s">
        <v>138</v>
      </c>
      <c r="E89" s="207" t="s">
        <v>645</v>
      </c>
      <c r="F89" s="208" t="s">
        <v>646</v>
      </c>
      <c r="G89" s="209" t="s">
        <v>141</v>
      </c>
      <c r="H89" s="210">
        <v>80</v>
      </c>
      <c r="I89" s="211"/>
      <c r="J89" s="212">
        <f>ROUND(I89*H89,2)</f>
        <v>0</v>
      </c>
      <c r="K89" s="208" t="s">
        <v>142</v>
      </c>
      <c r="L89" s="46"/>
      <c r="M89" s="213" t="s">
        <v>19</v>
      </c>
      <c r="N89" s="214" t="s">
        <v>47</v>
      </c>
      <c r="O89" s="86"/>
      <c r="P89" s="215">
        <f>O89*H89</f>
        <v>0</v>
      </c>
      <c r="Q89" s="215">
        <v>0.078</v>
      </c>
      <c r="R89" s="215">
        <f>Q89*H89</f>
        <v>6.2400000000000002</v>
      </c>
      <c r="S89" s="215">
        <v>0.035000000000000003</v>
      </c>
      <c r="T89" s="216">
        <f>S89*H89</f>
        <v>2.8000000000000003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143</v>
      </c>
      <c r="AT89" s="217" t="s">
        <v>138</v>
      </c>
      <c r="AU89" s="217" t="s">
        <v>86</v>
      </c>
      <c r="AY89" s="19" t="s">
        <v>136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143</v>
      </c>
      <c r="BM89" s="217" t="s">
        <v>647</v>
      </c>
    </row>
    <row r="90" s="2" customFormat="1">
      <c r="A90" s="40"/>
      <c r="B90" s="41"/>
      <c r="C90" s="42"/>
      <c r="D90" s="219" t="s">
        <v>145</v>
      </c>
      <c r="E90" s="42"/>
      <c r="F90" s="220" t="s">
        <v>648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145</v>
      </c>
      <c r="AU90" s="19" t="s">
        <v>86</v>
      </c>
    </row>
    <row r="91" s="2" customFormat="1">
      <c r="A91" s="40"/>
      <c r="B91" s="41"/>
      <c r="C91" s="42"/>
      <c r="D91" s="224" t="s">
        <v>147</v>
      </c>
      <c r="E91" s="42"/>
      <c r="F91" s="225" t="s">
        <v>649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147</v>
      </c>
      <c r="AU91" s="19" t="s">
        <v>86</v>
      </c>
    </row>
    <row r="92" s="2" customFormat="1">
      <c r="A92" s="40"/>
      <c r="B92" s="41"/>
      <c r="C92" s="42"/>
      <c r="D92" s="219" t="s">
        <v>149</v>
      </c>
      <c r="E92" s="42"/>
      <c r="F92" s="226" t="s">
        <v>650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149</v>
      </c>
      <c r="AU92" s="19" t="s">
        <v>86</v>
      </c>
    </row>
    <row r="93" s="13" customFormat="1">
      <c r="A93" s="13"/>
      <c r="B93" s="227"/>
      <c r="C93" s="228"/>
      <c r="D93" s="219" t="s">
        <v>151</v>
      </c>
      <c r="E93" s="229" t="s">
        <v>19</v>
      </c>
      <c r="F93" s="230" t="s">
        <v>651</v>
      </c>
      <c r="G93" s="228"/>
      <c r="H93" s="231">
        <v>80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151</v>
      </c>
      <c r="AU93" s="237" t="s">
        <v>86</v>
      </c>
      <c r="AV93" s="13" t="s">
        <v>86</v>
      </c>
      <c r="AW93" s="13" t="s">
        <v>35</v>
      </c>
      <c r="AX93" s="13" t="s">
        <v>84</v>
      </c>
      <c r="AY93" s="237" t="s">
        <v>136</v>
      </c>
    </row>
    <row r="94" s="12" customFormat="1" ht="22.8" customHeight="1">
      <c r="A94" s="12"/>
      <c r="B94" s="190"/>
      <c r="C94" s="191"/>
      <c r="D94" s="192" t="s">
        <v>75</v>
      </c>
      <c r="E94" s="204" t="s">
        <v>220</v>
      </c>
      <c r="F94" s="204" t="s">
        <v>524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SUM(P95:P107)</f>
        <v>0</v>
      </c>
      <c r="Q94" s="198"/>
      <c r="R94" s="199">
        <f>SUM(R95:R107)</f>
        <v>5.7779600000000002</v>
      </c>
      <c r="S94" s="198"/>
      <c r="T94" s="200">
        <f>SUM(T95:T107)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84</v>
      </c>
      <c r="AT94" s="202" t="s">
        <v>75</v>
      </c>
      <c r="AU94" s="202" t="s">
        <v>84</v>
      </c>
      <c r="AY94" s="201" t="s">
        <v>136</v>
      </c>
      <c r="BK94" s="203">
        <f>SUM(BK95:BK107)</f>
        <v>0</v>
      </c>
    </row>
    <row r="95" s="2" customFormat="1" ht="16.5" customHeight="1">
      <c r="A95" s="40"/>
      <c r="B95" s="41"/>
      <c r="C95" s="206" t="s">
        <v>86</v>
      </c>
      <c r="D95" s="206" t="s">
        <v>138</v>
      </c>
      <c r="E95" s="207" t="s">
        <v>652</v>
      </c>
      <c r="F95" s="208" t="s">
        <v>653</v>
      </c>
      <c r="G95" s="209" t="s">
        <v>449</v>
      </c>
      <c r="H95" s="210">
        <v>20</v>
      </c>
      <c r="I95" s="211"/>
      <c r="J95" s="212">
        <f>ROUND(I95*H95,2)</f>
        <v>0</v>
      </c>
      <c r="K95" s="208" t="s">
        <v>142</v>
      </c>
      <c r="L95" s="46"/>
      <c r="M95" s="213" t="s">
        <v>19</v>
      </c>
      <c r="N95" s="214" t="s">
        <v>47</v>
      </c>
      <c r="O95" s="86"/>
      <c r="P95" s="215">
        <f>O95*H95</f>
        <v>0</v>
      </c>
      <c r="Q95" s="215">
        <v>0.040079999999999998</v>
      </c>
      <c r="R95" s="215">
        <f>Q95*H95</f>
        <v>0.80159999999999998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143</v>
      </c>
      <c r="AT95" s="217" t="s">
        <v>138</v>
      </c>
      <c r="AU95" s="217" t="s">
        <v>86</v>
      </c>
      <c r="AY95" s="19" t="s">
        <v>136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143</v>
      </c>
      <c r="BM95" s="217" t="s">
        <v>654</v>
      </c>
    </row>
    <row r="96" s="2" customFormat="1">
      <c r="A96" s="40"/>
      <c r="B96" s="41"/>
      <c r="C96" s="42"/>
      <c r="D96" s="219" t="s">
        <v>145</v>
      </c>
      <c r="E96" s="42"/>
      <c r="F96" s="220" t="s">
        <v>653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145</v>
      </c>
      <c r="AU96" s="19" t="s">
        <v>86</v>
      </c>
    </row>
    <row r="97" s="2" customFormat="1">
      <c r="A97" s="40"/>
      <c r="B97" s="41"/>
      <c r="C97" s="42"/>
      <c r="D97" s="224" t="s">
        <v>147</v>
      </c>
      <c r="E97" s="42"/>
      <c r="F97" s="225" t="s">
        <v>655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147</v>
      </c>
      <c r="AU97" s="19" t="s">
        <v>86</v>
      </c>
    </row>
    <row r="98" s="13" customFormat="1">
      <c r="A98" s="13"/>
      <c r="B98" s="227"/>
      <c r="C98" s="228"/>
      <c r="D98" s="219" t="s">
        <v>151</v>
      </c>
      <c r="E98" s="229" t="s">
        <v>19</v>
      </c>
      <c r="F98" s="230" t="s">
        <v>656</v>
      </c>
      <c r="G98" s="228"/>
      <c r="H98" s="231">
        <v>20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151</v>
      </c>
      <c r="AU98" s="237" t="s">
        <v>86</v>
      </c>
      <c r="AV98" s="13" t="s">
        <v>86</v>
      </c>
      <c r="AW98" s="13" t="s">
        <v>35</v>
      </c>
      <c r="AX98" s="13" t="s">
        <v>84</v>
      </c>
      <c r="AY98" s="237" t="s">
        <v>136</v>
      </c>
    </row>
    <row r="99" s="2" customFormat="1" ht="16.5" customHeight="1">
      <c r="A99" s="40"/>
      <c r="B99" s="41"/>
      <c r="C99" s="206" t="s">
        <v>160</v>
      </c>
      <c r="D99" s="206" t="s">
        <v>138</v>
      </c>
      <c r="E99" s="207" t="s">
        <v>657</v>
      </c>
      <c r="F99" s="208" t="s">
        <v>658</v>
      </c>
      <c r="G99" s="209" t="s">
        <v>141</v>
      </c>
      <c r="H99" s="210">
        <v>200</v>
      </c>
      <c r="I99" s="211"/>
      <c r="J99" s="212">
        <f>ROUND(I99*H99,2)</f>
        <v>0</v>
      </c>
      <c r="K99" s="208" t="s">
        <v>142</v>
      </c>
      <c r="L99" s="46"/>
      <c r="M99" s="213" t="s">
        <v>19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143</v>
      </c>
      <c r="AT99" s="217" t="s">
        <v>138</v>
      </c>
      <c r="AU99" s="217" t="s">
        <v>86</v>
      </c>
      <c r="AY99" s="19" t="s">
        <v>136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143</v>
      </c>
      <c r="BM99" s="217" t="s">
        <v>659</v>
      </c>
    </row>
    <row r="100" s="2" customFormat="1">
      <c r="A100" s="40"/>
      <c r="B100" s="41"/>
      <c r="C100" s="42"/>
      <c r="D100" s="219" t="s">
        <v>145</v>
      </c>
      <c r="E100" s="42"/>
      <c r="F100" s="220" t="s">
        <v>658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145</v>
      </c>
      <c r="AU100" s="19" t="s">
        <v>86</v>
      </c>
    </row>
    <row r="101" s="2" customFormat="1">
      <c r="A101" s="40"/>
      <c r="B101" s="41"/>
      <c r="C101" s="42"/>
      <c r="D101" s="224" t="s">
        <v>147</v>
      </c>
      <c r="E101" s="42"/>
      <c r="F101" s="225" t="s">
        <v>660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147</v>
      </c>
      <c r="AU101" s="19" t="s">
        <v>86</v>
      </c>
    </row>
    <row r="102" s="13" customFormat="1">
      <c r="A102" s="13"/>
      <c r="B102" s="227"/>
      <c r="C102" s="228"/>
      <c r="D102" s="219" t="s">
        <v>151</v>
      </c>
      <c r="E102" s="229" t="s">
        <v>19</v>
      </c>
      <c r="F102" s="230" t="s">
        <v>661</v>
      </c>
      <c r="G102" s="228"/>
      <c r="H102" s="231">
        <v>200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151</v>
      </c>
      <c r="AU102" s="237" t="s">
        <v>86</v>
      </c>
      <c r="AV102" s="13" t="s">
        <v>86</v>
      </c>
      <c r="AW102" s="13" t="s">
        <v>35</v>
      </c>
      <c r="AX102" s="13" t="s">
        <v>84</v>
      </c>
      <c r="AY102" s="237" t="s">
        <v>136</v>
      </c>
    </row>
    <row r="103" s="2" customFormat="1" ht="16.5" customHeight="1">
      <c r="A103" s="40"/>
      <c r="B103" s="41"/>
      <c r="C103" s="206" t="s">
        <v>143</v>
      </c>
      <c r="D103" s="206" t="s">
        <v>138</v>
      </c>
      <c r="E103" s="207" t="s">
        <v>662</v>
      </c>
      <c r="F103" s="208" t="s">
        <v>663</v>
      </c>
      <c r="G103" s="209" t="s">
        <v>155</v>
      </c>
      <c r="H103" s="210">
        <v>2</v>
      </c>
      <c r="I103" s="211"/>
      <c r="J103" s="212">
        <f>ROUND(I103*H103,2)</f>
        <v>0</v>
      </c>
      <c r="K103" s="208" t="s">
        <v>142</v>
      </c>
      <c r="L103" s="46"/>
      <c r="M103" s="213" t="s">
        <v>19</v>
      </c>
      <c r="N103" s="214" t="s">
        <v>47</v>
      </c>
      <c r="O103" s="86"/>
      <c r="P103" s="215">
        <f>O103*H103</f>
        <v>0</v>
      </c>
      <c r="Q103" s="215">
        <v>0.48818</v>
      </c>
      <c r="R103" s="215">
        <f>Q103*H103</f>
        <v>0.97636000000000001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143</v>
      </c>
      <c r="AT103" s="217" t="s">
        <v>138</v>
      </c>
      <c r="AU103" s="217" t="s">
        <v>86</v>
      </c>
      <c r="AY103" s="19" t="s">
        <v>136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84</v>
      </c>
      <c r="BK103" s="218">
        <f>ROUND(I103*H103,2)</f>
        <v>0</v>
      </c>
      <c r="BL103" s="19" t="s">
        <v>143</v>
      </c>
      <c r="BM103" s="217" t="s">
        <v>664</v>
      </c>
    </row>
    <row r="104" s="2" customFormat="1">
      <c r="A104" s="40"/>
      <c r="B104" s="41"/>
      <c r="C104" s="42"/>
      <c r="D104" s="219" t="s">
        <v>145</v>
      </c>
      <c r="E104" s="42"/>
      <c r="F104" s="220" t="s">
        <v>665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145</v>
      </c>
      <c r="AU104" s="19" t="s">
        <v>86</v>
      </c>
    </row>
    <row r="105" s="2" customFormat="1">
      <c r="A105" s="40"/>
      <c r="B105" s="41"/>
      <c r="C105" s="42"/>
      <c r="D105" s="224" t="s">
        <v>147</v>
      </c>
      <c r="E105" s="42"/>
      <c r="F105" s="225" t="s">
        <v>666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147</v>
      </c>
      <c r="AU105" s="19" t="s">
        <v>86</v>
      </c>
    </row>
    <row r="106" s="2" customFormat="1" ht="16.5" customHeight="1">
      <c r="A106" s="40"/>
      <c r="B106" s="41"/>
      <c r="C106" s="259" t="s">
        <v>171</v>
      </c>
      <c r="D106" s="259" t="s">
        <v>238</v>
      </c>
      <c r="E106" s="260" t="s">
        <v>667</v>
      </c>
      <c r="F106" s="261" t="s">
        <v>668</v>
      </c>
      <c r="G106" s="262" t="s">
        <v>331</v>
      </c>
      <c r="H106" s="263">
        <v>4</v>
      </c>
      <c r="I106" s="264"/>
      <c r="J106" s="265">
        <f>ROUND(I106*H106,2)</f>
        <v>0</v>
      </c>
      <c r="K106" s="261" t="s">
        <v>142</v>
      </c>
      <c r="L106" s="266"/>
      <c r="M106" s="267" t="s">
        <v>19</v>
      </c>
      <c r="N106" s="268" t="s">
        <v>47</v>
      </c>
      <c r="O106" s="86"/>
      <c r="P106" s="215">
        <f>O106*H106</f>
        <v>0</v>
      </c>
      <c r="Q106" s="215">
        <v>1</v>
      </c>
      <c r="R106" s="215">
        <f>Q106*H106</f>
        <v>4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242</v>
      </c>
      <c r="AT106" s="217" t="s">
        <v>238</v>
      </c>
      <c r="AU106" s="217" t="s">
        <v>86</v>
      </c>
      <c r="AY106" s="19" t="s">
        <v>136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84</v>
      </c>
      <c r="BK106" s="218">
        <f>ROUND(I106*H106,2)</f>
        <v>0</v>
      </c>
      <c r="BL106" s="19" t="s">
        <v>143</v>
      </c>
      <c r="BM106" s="217" t="s">
        <v>669</v>
      </c>
    </row>
    <row r="107" s="2" customFormat="1">
      <c r="A107" s="40"/>
      <c r="B107" s="41"/>
      <c r="C107" s="42"/>
      <c r="D107" s="219" t="s">
        <v>145</v>
      </c>
      <c r="E107" s="42"/>
      <c r="F107" s="220" t="s">
        <v>668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145</v>
      </c>
      <c r="AU107" s="19" t="s">
        <v>86</v>
      </c>
    </row>
    <row r="108" s="12" customFormat="1" ht="22.8" customHeight="1">
      <c r="A108" s="12"/>
      <c r="B108" s="190"/>
      <c r="C108" s="191"/>
      <c r="D108" s="192" t="s">
        <v>75</v>
      </c>
      <c r="E108" s="204" t="s">
        <v>335</v>
      </c>
      <c r="F108" s="204" t="s">
        <v>564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SUM(P109:P118)</f>
        <v>0</v>
      </c>
      <c r="Q108" s="198"/>
      <c r="R108" s="199">
        <f>SUM(R109:R118)</f>
        <v>0</v>
      </c>
      <c r="S108" s="198"/>
      <c r="T108" s="200">
        <f>SUM(T109:T118)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84</v>
      </c>
      <c r="AT108" s="202" t="s">
        <v>75</v>
      </c>
      <c r="AU108" s="202" t="s">
        <v>84</v>
      </c>
      <c r="AY108" s="201" t="s">
        <v>136</v>
      </c>
      <c r="BK108" s="203">
        <f>SUM(BK109:BK118)</f>
        <v>0</v>
      </c>
    </row>
    <row r="109" s="2" customFormat="1" ht="24.15" customHeight="1">
      <c r="A109" s="40"/>
      <c r="B109" s="41"/>
      <c r="C109" s="206" t="s">
        <v>179</v>
      </c>
      <c r="D109" s="206" t="s">
        <v>138</v>
      </c>
      <c r="E109" s="207" t="s">
        <v>566</v>
      </c>
      <c r="F109" s="208" t="s">
        <v>567</v>
      </c>
      <c r="G109" s="209" t="s">
        <v>331</v>
      </c>
      <c r="H109" s="210">
        <v>2.7999999999999998</v>
      </c>
      <c r="I109" s="211"/>
      <c r="J109" s="212">
        <f>ROUND(I109*H109,2)</f>
        <v>0</v>
      </c>
      <c r="K109" s="208" t="s">
        <v>142</v>
      </c>
      <c r="L109" s="46"/>
      <c r="M109" s="213" t="s">
        <v>19</v>
      </c>
      <c r="N109" s="214" t="s">
        <v>47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143</v>
      </c>
      <c r="AT109" s="217" t="s">
        <v>138</v>
      </c>
      <c r="AU109" s="217" t="s">
        <v>86</v>
      </c>
      <c r="AY109" s="19" t="s">
        <v>136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84</v>
      </c>
      <c r="BK109" s="218">
        <f>ROUND(I109*H109,2)</f>
        <v>0</v>
      </c>
      <c r="BL109" s="19" t="s">
        <v>143</v>
      </c>
      <c r="BM109" s="217" t="s">
        <v>670</v>
      </c>
    </row>
    <row r="110" s="2" customFormat="1">
      <c r="A110" s="40"/>
      <c r="B110" s="41"/>
      <c r="C110" s="42"/>
      <c r="D110" s="219" t="s">
        <v>145</v>
      </c>
      <c r="E110" s="42"/>
      <c r="F110" s="220" t="s">
        <v>569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145</v>
      </c>
      <c r="AU110" s="19" t="s">
        <v>86</v>
      </c>
    </row>
    <row r="111" s="2" customFormat="1">
      <c r="A111" s="40"/>
      <c r="B111" s="41"/>
      <c r="C111" s="42"/>
      <c r="D111" s="224" t="s">
        <v>147</v>
      </c>
      <c r="E111" s="42"/>
      <c r="F111" s="225" t="s">
        <v>570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147</v>
      </c>
      <c r="AU111" s="19" t="s">
        <v>86</v>
      </c>
    </row>
    <row r="112" s="2" customFormat="1" ht="16.5" customHeight="1">
      <c r="A112" s="40"/>
      <c r="B112" s="41"/>
      <c r="C112" s="206" t="s">
        <v>190</v>
      </c>
      <c r="D112" s="206" t="s">
        <v>138</v>
      </c>
      <c r="E112" s="207" t="s">
        <v>572</v>
      </c>
      <c r="F112" s="208" t="s">
        <v>573</v>
      </c>
      <c r="G112" s="209" t="s">
        <v>331</v>
      </c>
      <c r="H112" s="210">
        <v>2.7999999999999998</v>
      </c>
      <c r="I112" s="211"/>
      <c r="J112" s="212">
        <f>ROUND(I112*H112,2)</f>
        <v>0</v>
      </c>
      <c r="K112" s="208" t="s">
        <v>142</v>
      </c>
      <c r="L112" s="46"/>
      <c r="M112" s="213" t="s">
        <v>19</v>
      </c>
      <c r="N112" s="214" t="s">
        <v>47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143</v>
      </c>
      <c r="AT112" s="217" t="s">
        <v>138</v>
      </c>
      <c r="AU112" s="217" t="s">
        <v>86</v>
      </c>
      <c r="AY112" s="19" t="s">
        <v>136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84</v>
      </c>
      <c r="BK112" s="218">
        <f>ROUND(I112*H112,2)</f>
        <v>0</v>
      </c>
      <c r="BL112" s="19" t="s">
        <v>143</v>
      </c>
      <c r="BM112" s="217" t="s">
        <v>671</v>
      </c>
    </row>
    <row r="113" s="2" customFormat="1">
      <c r="A113" s="40"/>
      <c r="B113" s="41"/>
      <c r="C113" s="42"/>
      <c r="D113" s="219" t="s">
        <v>145</v>
      </c>
      <c r="E113" s="42"/>
      <c r="F113" s="220" t="s">
        <v>575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145</v>
      </c>
      <c r="AU113" s="19" t="s">
        <v>86</v>
      </c>
    </row>
    <row r="114" s="2" customFormat="1">
      <c r="A114" s="40"/>
      <c r="B114" s="41"/>
      <c r="C114" s="42"/>
      <c r="D114" s="224" t="s">
        <v>147</v>
      </c>
      <c r="E114" s="42"/>
      <c r="F114" s="225" t="s">
        <v>576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147</v>
      </c>
      <c r="AU114" s="19" t="s">
        <v>86</v>
      </c>
    </row>
    <row r="115" s="2" customFormat="1" ht="16.5" customHeight="1">
      <c r="A115" s="40"/>
      <c r="B115" s="41"/>
      <c r="C115" s="206" t="s">
        <v>242</v>
      </c>
      <c r="D115" s="206" t="s">
        <v>138</v>
      </c>
      <c r="E115" s="207" t="s">
        <v>578</v>
      </c>
      <c r="F115" s="208" t="s">
        <v>579</v>
      </c>
      <c r="G115" s="209" t="s">
        <v>331</v>
      </c>
      <c r="H115" s="210">
        <v>53.200000000000003</v>
      </c>
      <c r="I115" s="211"/>
      <c r="J115" s="212">
        <f>ROUND(I115*H115,2)</f>
        <v>0</v>
      </c>
      <c r="K115" s="208" t="s">
        <v>142</v>
      </c>
      <c r="L115" s="46"/>
      <c r="M115" s="213" t="s">
        <v>19</v>
      </c>
      <c r="N115" s="214" t="s">
        <v>47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143</v>
      </c>
      <c r="AT115" s="217" t="s">
        <v>138</v>
      </c>
      <c r="AU115" s="217" t="s">
        <v>86</v>
      </c>
      <c r="AY115" s="19" t="s">
        <v>136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84</v>
      </c>
      <c r="BK115" s="218">
        <f>ROUND(I115*H115,2)</f>
        <v>0</v>
      </c>
      <c r="BL115" s="19" t="s">
        <v>143</v>
      </c>
      <c r="BM115" s="217" t="s">
        <v>672</v>
      </c>
    </row>
    <row r="116" s="2" customFormat="1">
      <c r="A116" s="40"/>
      <c r="B116" s="41"/>
      <c r="C116" s="42"/>
      <c r="D116" s="219" t="s">
        <v>145</v>
      </c>
      <c r="E116" s="42"/>
      <c r="F116" s="220" t="s">
        <v>581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145</v>
      </c>
      <c r="AU116" s="19" t="s">
        <v>86</v>
      </c>
    </row>
    <row r="117" s="2" customFormat="1">
      <c r="A117" s="40"/>
      <c r="B117" s="41"/>
      <c r="C117" s="42"/>
      <c r="D117" s="224" t="s">
        <v>147</v>
      </c>
      <c r="E117" s="42"/>
      <c r="F117" s="225" t="s">
        <v>582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147</v>
      </c>
      <c r="AU117" s="19" t="s">
        <v>86</v>
      </c>
    </row>
    <row r="118" s="13" customFormat="1">
      <c r="A118" s="13"/>
      <c r="B118" s="227"/>
      <c r="C118" s="228"/>
      <c r="D118" s="219" t="s">
        <v>151</v>
      </c>
      <c r="E118" s="228"/>
      <c r="F118" s="230" t="s">
        <v>673</v>
      </c>
      <c r="G118" s="228"/>
      <c r="H118" s="231">
        <v>53.200000000000003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151</v>
      </c>
      <c r="AU118" s="237" t="s">
        <v>86</v>
      </c>
      <c r="AV118" s="13" t="s">
        <v>86</v>
      </c>
      <c r="AW118" s="13" t="s">
        <v>4</v>
      </c>
      <c r="AX118" s="13" t="s">
        <v>84</v>
      </c>
      <c r="AY118" s="237" t="s">
        <v>136</v>
      </c>
    </row>
    <row r="119" s="12" customFormat="1" ht="22.8" customHeight="1">
      <c r="A119" s="12"/>
      <c r="B119" s="190"/>
      <c r="C119" s="191"/>
      <c r="D119" s="192" t="s">
        <v>75</v>
      </c>
      <c r="E119" s="204" t="s">
        <v>366</v>
      </c>
      <c r="F119" s="204" t="s">
        <v>367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SUM(P120:P122)</f>
        <v>0</v>
      </c>
      <c r="Q119" s="198"/>
      <c r="R119" s="199">
        <f>SUM(R120:R122)</f>
        <v>0</v>
      </c>
      <c r="S119" s="198"/>
      <c r="T119" s="200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84</v>
      </c>
      <c r="AT119" s="202" t="s">
        <v>75</v>
      </c>
      <c r="AU119" s="202" t="s">
        <v>84</v>
      </c>
      <c r="AY119" s="201" t="s">
        <v>136</v>
      </c>
      <c r="BK119" s="203">
        <f>SUM(BK120:BK122)</f>
        <v>0</v>
      </c>
    </row>
    <row r="120" s="2" customFormat="1" ht="16.5" customHeight="1">
      <c r="A120" s="40"/>
      <c r="B120" s="41"/>
      <c r="C120" s="206" t="s">
        <v>220</v>
      </c>
      <c r="D120" s="206" t="s">
        <v>138</v>
      </c>
      <c r="E120" s="207" t="s">
        <v>369</v>
      </c>
      <c r="F120" s="208" t="s">
        <v>370</v>
      </c>
      <c r="G120" s="209" t="s">
        <v>331</v>
      </c>
      <c r="H120" s="210">
        <v>12.349</v>
      </c>
      <c r="I120" s="211"/>
      <c r="J120" s="212">
        <f>ROUND(I120*H120,2)</f>
        <v>0</v>
      </c>
      <c r="K120" s="208" t="s">
        <v>142</v>
      </c>
      <c r="L120" s="46"/>
      <c r="M120" s="213" t="s">
        <v>19</v>
      </c>
      <c r="N120" s="214" t="s">
        <v>47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143</v>
      </c>
      <c r="AT120" s="217" t="s">
        <v>138</v>
      </c>
      <c r="AU120" s="217" t="s">
        <v>86</v>
      </c>
      <c r="AY120" s="19" t="s">
        <v>136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84</v>
      </c>
      <c r="BK120" s="218">
        <f>ROUND(I120*H120,2)</f>
        <v>0</v>
      </c>
      <c r="BL120" s="19" t="s">
        <v>143</v>
      </c>
      <c r="BM120" s="217" t="s">
        <v>674</v>
      </c>
    </row>
    <row r="121" s="2" customFormat="1">
      <c r="A121" s="40"/>
      <c r="B121" s="41"/>
      <c r="C121" s="42"/>
      <c r="D121" s="219" t="s">
        <v>145</v>
      </c>
      <c r="E121" s="42"/>
      <c r="F121" s="220" t="s">
        <v>372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145</v>
      </c>
      <c r="AU121" s="19" t="s">
        <v>86</v>
      </c>
    </row>
    <row r="122" s="2" customFormat="1">
      <c r="A122" s="40"/>
      <c r="B122" s="41"/>
      <c r="C122" s="42"/>
      <c r="D122" s="224" t="s">
        <v>147</v>
      </c>
      <c r="E122" s="42"/>
      <c r="F122" s="225" t="s">
        <v>373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147</v>
      </c>
      <c r="AU122" s="19" t="s">
        <v>86</v>
      </c>
    </row>
    <row r="123" s="12" customFormat="1" ht="25.92" customHeight="1">
      <c r="A123" s="12"/>
      <c r="B123" s="190"/>
      <c r="C123" s="191"/>
      <c r="D123" s="192" t="s">
        <v>75</v>
      </c>
      <c r="E123" s="193" t="s">
        <v>587</v>
      </c>
      <c r="F123" s="193" t="s">
        <v>588</v>
      </c>
      <c r="G123" s="191"/>
      <c r="H123" s="191"/>
      <c r="I123" s="194"/>
      <c r="J123" s="195">
        <f>BK123</f>
        <v>0</v>
      </c>
      <c r="K123" s="191"/>
      <c r="L123" s="196"/>
      <c r="M123" s="197"/>
      <c r="N123" s="198"/>
      <c r="O123" s="198"/>
      <c r="P123" s="199">
        <f>P124</f>
        <v>0</v>
      </c>
      <c r="Q123" s="198"/>
      <c r="R123" s="199">
        <f>R124</f>
        <v>0.33100000000000002</v>
      </c>
      <c r="S123" s="198"/>
      <c r="T123" s="20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86</v>
      </c>
      <c r="AT123" s="202" t="s">
        <v>75</v>
      </c>
      <c r="AU123" s="202" t="s">
        <v>76</v>
      </c>
      <c r="AY123" s="201" t="s">
        <v>136</v>
      </c>
      <c r="BK123" s="203">
        <f>BK124</f>
        <v>0</v>
      </c>
    </row>
    <row r="124" s="12" customFormat="1" ht="22.8" customHeight="1">
      <c r="A124" s="12"/>
      <c r="B124" s="190"/>
      <c r="C124" s="191"/>
      <c r="D124" s="192" t="s">
        <v>75</v>
      </c>
      <c r="E124" s="204" t="s">
        <v>589</v>
      </c>
      <c r="F124" s="204" t="s">
        <v>590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SUM(P125:P137)</f>
        <v>0</v>
      </c>
      <c r="Q124" s="198"/>
      <c r="R124" s="199">
        <f>SUM(R125:R137)</f>
        <v>0.33100000000000002</v>
      </c>
      <c r="S124" s="198"/>
      <c r="T124" s="200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86</v>
      </c>
      <c r="AT124" s="202" t="s">
        <v>75</v>
      </c>
      <c r="AU124" s="202" t="s">
        <v>84</v>
      </c>
      <c r="AY124" s="201" t="s">
        <v>136</v>
      </c>
      <c r="BK124" s="203">
        <f>SUM(BK125:BK137)</f>
        <v>0</v>
      </c>
    </row>
    <row r="125" s="2" customFormat="1" ht="16.5" customHeight="1">
      <c r="A125" s="40"/>
      <c r="B125" s="41"/>
      <c r="C125" s="206" t="s">
        <v>328</v>
      </c>
      <c r="D125" s="206" t="s">
        <v>138</v>
      </c>
      <c r="E125" s="207" t="s">
        <v>592</v>
      </c>
      <c r="F125" s="208" t="s">
        <v>593</v>
      </c>
      <c r="G125" s="209" t="s">
        <v>241</v>
      </c>
      <c r="H125" s="210">
        <v>355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47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143</v>
      </c>
      <c r="AT125" s="217" t="s">
        <v>138</v>
      </c>
      <c r="AU125" s="217" t="s">
        <v>86</v>
      </c>
      <c r="AY125" s="19" t="s">
        <v>136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84</v>
      </c>
      <c r="BK125" s="218">
        <f>ROUND(I125*H125,2)</f>
        <v>0</v>
      </c>
      <c r="BL125" s="19" t="s">
        <v>143</v>
      </c>
      <c r="BM125" s="217" t="s">
        <v>675</v>
      </c>
    </row>
    <row r="126" s="2" customFormat="1">
      <c r="A126" s="40"/>
      <c r="B126" s="41"/>
      <c r="C126" s="42"/>
      <c r="D126" s="219" t="s">
        <v>145</v>
      </c>
      <c r="E126" s="42"/>
      <c r="F126" s="220" t="s">
        <v>593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145</v>
      </c>
      <c r="AU126" s="19" t="s">
        <v>86</v>
      </c>
    </row>
    <row r="127" s="2" customFormat="1">
      <c r="A127" s="40"/>
      <c r="B127" s="41"/>
      <c r="C127" s="42"/>
      <c r="D127" s="219" t="s">
        <v>149</v>
      </c>
      <c r="E127" s="42"/>
      <c r="F127" s="226" t="s">
        <v>595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149</v>
      </c>
      <c r="AU127" s="19" t="s">
        <v>86</v>
      </c>
    </row>
    <row r="128" s="2" customFormat="1" ht="16.5" customHeight="1">
      <c r="A128" s="40"/>
      <c r="B128" s="41"/>
      <c r="C128" s="259" t="s">
        <v>418</v>
      </c>
      <c r="D128" s="259" t="s">
        <v>238</v>
      </c>
      <c r="E128" s="260" t="s">
        <v>624</v>
      </c>
      <c r="F128" s="261" t="s">
        <v>625</v>
      </c>
      <c r="G128" s="262" t="s">
        <v>331</v>
      </c>
      <c r="H128" s="263">
        <v>0.25900000000000001</v>
      </c>
      <c r="I128" s="264"/>
      <c r="J128" s="265">
        <f>ROUND(I128*H128,2)</f>
        <v>0</v>
      </c>
      <c r="K128" s="261" t="s">
        <v>142</v>
      </c>
      <c r="L128" s="266"/>
      <c r="M128" s="267" t="s">
        <v>19</v>
      </c>
      <c r="N128" s="268" t="s">
        <v>47</v>
      </c>
      <c r="O128" s="86"/>
      <c r="P128" s="215">
        <f>O128*H128</f>
        <v>0</v>
      </c>
      <c r="Q128" s="215">
        <v>1</v>
      </c>
      <c r="R128" s="215">
        <f>Q128*H128</f>
        <v>0.25900000000000001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242</v>
      </c>
      <c r="AT128" s="217" t="s">
        <v>238</v>
      </c>
      <c r="AU128" s="217" t="s">
        <v>86</v>
      </c>
      <c r="AY128" s="19" t="s">
        <v>136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84</v>
      </c>
      <c r="BK128" s="218">
        <f>ROUND(I128*H128,2)</f>
        <v>0</v>
      </c>
      <c r="BL128" s="19" t="s">
        <v>143</v>
      </c>
      <c r="BM128" s="217" t="s">
        <v>676</v>
      </c>
    </row>
    <row r="129" s="2" customFormat="1">
      <c r="A129" s="40"/>
      <c r="B129" s="41"/>
      <c r="C129" s="42"/>
      <c r="D129" s="219" t="s">
        <v>145</v>
      </c>
      <c r="E129" s="42"/>
      <c r="F129" s="220" t="s">
        <v>625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145</v>
      </c>
      <c r="AU129" s="19" t="s">
        <v>86</v>
      </c>
    </row>
    <row r="130" s="14" customFormat="1">
      <c r="A130" s="14"/>
      <c r="B130" s="238"/>
      <c r="C130" s="239"/>
      <c r="D130" s="219" t="s">
        <v>151</v>
      </c>
      <c r="E130" s="240" t="s">
        <v>19</v>
      </c>
      <c r="F130" s="241" t="s">
        <v>677</v>
      </c>
      <c r="G130" s="239"/>
      <c r="H130" s="240" t="s">
        <v>19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151</v>
      </c>
      <c r="AU130" s="247" t="s">
        <v>86</v>
      </c>
      <c r="AV130" s="14" t="s">
        <v>84</v>
      </c>
      <c r="AW130" s="14" t="s">
        <v>35</v>
      </c>
      <c r="AX130" s="14" t="s">
        <v>76</v>
      </c>
      <c r="AY130" s="247" t="s">
        <v>136</v>
      </c>
    </row>
    <row r="131" s="13" customFormat="1">
      <c r="A131" s="13"/>
      <c r="B131" s="227"/>
      <c r="C131" s="228"/>
      <c r="D131" s="219" t="s">
        <v>151</v>
      </c>
      <c r="E131" s="229" t="s">
        <v>19</v>
      </c>
      <c r="F131" s="230" t="s">
        <v>678</v>
      </c>
      <c r="G131" s="228"/>
      <c r="H131" s="231">
        <v>0.25900000000000001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151</v>
      </c>
      <c r="AU131" s="237" t="s">
        <v>86</v>
      </c>
      <c r="AV131" s="13" t="s">
        <v>86</v>
      </c>
      <c r="AW131" s="13" t="s">
        <v>35</v>
      </c>
      <c r="AX131" s="13" t="s">
        <v>76</v>
      </c>
      <c r="AY131" s="237" t="s">
        <v>136</v>
      </c>
    </row>
    <row r="132" s="15" customFormat="1">
      <c r="A132" s="15"/>
      <c r="B132" s="248"/>
      <c r="C132" s="249"/>
      <c r="D132" s="219" t="s">
        <v>151</v>
      </c>
      <c r="E132" s="250" t="s">
        <v>19</v>
      </c>
      <c r="F132" s="251" t="s">
        <v>189</v>
      </c>
      <c r="G132" s="249"/>
      <c r="H132" s="252">
        <v>0.25900000000000001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8" t="s">
        <v>151</v>
      </c>
      <c r="AU132" s="258" t="s">
        <v>86</v>
      </c>
      <c r="AV132" s="15" t="s">
        <v>143</v>
      </c>
      <c r="AW132" s="15" t="s">
        <v>35</v>
      </c>
      <c r="AX132" s="15" t="s">
        <v>84</v>
      </c>
      <c r="AY132" s="258" t="s">
        <v>136</v>
      </c>
    </row>
    <row r="133" s="2" customFormat="1" ht="16.5" customHeight="1">
      <c r="A133" s="40"/>
      <c r="B133" s="41"/>
      <c r="C133" s="259" t="s">
        <v>237</v>
      </c>
      <c r="D133" s="259" t="s">
        <v>238</v>
      </c>
      <c r="E133" s="260" t="s">
        <v>679</v>
      </c>
      <c r="F133" s="261" t="s">
        <v>680</v>
      </c>
      <c r="G133" s="262" t="s">
        <v>331</v>
      </c>
      <c r="H133" s="263">
        <v>0.071999999999999995</v>
      </c>
      <c r="I133" s="264"/>
      <c r="J133" s="265">
        <f>ROUND(I133*H133,2)</f>
        <v>0</v>
      </c>
      <c r="K133" s="261" t="s">
        <v>142</v>
      </c>
      <c r="L133" s="266"/>
      <c r="M133" s="267" t="s">
        <v>19</v>
      </c>
      <c r="N133" s="268" t="s">
        <v>47</v>
      </c>
      <c r="O133" s="86"/>
      <c r="P133" s="215">
        <f>O133*H133</f>
        <v>0</v>
      </c>
      <c r="Q133" s="215">
        <v>1</v>
      </c>
      <c r="R133" s="215">
        <f>Q133*H133</f>
        <v>0.071999999999999995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242</v>
      </c>
      <c r="AT133" s="217" t="s">
        <v>238</v>
      </c>
      <c r="AU133" s="217" t="s">
        <v>86</v>
      </c>
      <c r="AY133" s="19" t="s">
        <v>136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84</v>
      </c>
      <c r="BK133" s="218">
        <f>ROUND(I133*H133,2)</f>
        <v>0</v>
      </c>
      <c r="BL133" s="19" t="s">
        <v>143</v>
      </c>
      <c r="BM133" s="217" t="s">
        <v>681</v>
      </c>
    </row>
    <row r="134" s="2" customFormat="1">
      <c r="A134" s="40"/>
      <c r="B134" s="41"/>
      <c r="C134" s="42"/>
      <c r="D134" s="219" t="s">
        <v>145</v>
      </c>
      <c r="E134" s="42"/>
      <c r="F134" s="220" t="s">
        <v>680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145</v>
      </c>
      <c r="AU134" s="19" t="s">
        <v>86</v>
      </c>
    </row>
    <row r="135" s="14" customFormat="1">
      <c r="A135" s="14"/>
      <c r="B135" s="238"/>
      <c r="C135" s="239"/>
      <c r="D135" s="219" t="s">
        <v>151</v>
      </c>
      <c r="E135" s="240" t="s">
        <v>19</v>
      </c>
      <c r="F135" s="241" t="s">
        <v>677</v>
      </c>
      <c r="G135" s="239"/>
      <c r="H135" s="240" t="s">
        <v>19</v>
      </c>
      <c r="I135" s="242"/>
      <c r="J135" s="239"/>
      <c r="K135" s="239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151</v>
      </c>
      <c r="AU135" s="247" t="s">
        <v>86</v>
      </c>
      <c r="AV135" s="14" t="s">
        <v>84</v>
      </c>
      <c r="AW135" s="14" t="s">
        <v>35</v>
      </c>
      <c r="AX135" s="14" t="s">
        <v>76</v>
      </c>
      <c r="AY135" s="247" t="s">
        <v>136</v>
      </c>
    </row>
    <row r="136" s="13" customFormat="1">
      <c r="A136" s="13"/>
      <c r="B136" s="227"/>
      <c r="C136" s="228"/>
      <c r="D136" s="219" t="s">
        <v>151</v>
      </c>
      <c r="E136" s="229" t="s">
        <v>19</v>
      </c>
      <c r="F136" s="230" t="s">
        <v>682</v>
      </c>
      <c r="G136" s="228"/>
      <c r="H136" s="231">
        <v>0.071999999999999995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151</v>
      </c>
      <c r="AU136" s="237" t="s">
        <v>86</v>
      </c>
      <c r="AV136" s="13" t="s">
        <v>86</v>
      </c>
      <c r="AW136" s="13" t="s">
        <v>35</v>
      </c>
      <c r="AX136" s="13" t="s">
        <v>76</v>
      </c>
      <c r="AY136" s="237" t="s">
        <v>136</v>
      </c>
    </row>
    <row r="137" s="15" customFormat="1">
      <c r="A137" s="15"/>
      <c r="B137" s="248"/>
      <c r="C137" s="249"/>
      <c r="D137" s="219" t="s">
        <v>151</v>
      </c>
      <c r="E137" s="250" t="s">
        <v>19</v>
      </c>
      <c r="F137" s="251" t="s">
        <v>189</v>
      </c>
      <c r="G137" s="249"/>
      <c r="H137" s="252">
        <v>0.071999999999999995</v>
      </c>
      <c r="I137" s="253"/>
      <c r="J137" s="249"/>
      <c r="K137" s="249"/>
      <c r="L137" s="254"/>
      <c r="M137" s="273"/>
      <c r="N137" s="274"/>
      <c r="O137" s="274"/>
      <c r="P137" s="274"/>
      <c r="Q137" s="274"/>
      <c r="R137" s="274"/>
      <c r="S137" s="274"/>
      <c r="T137" s="27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8" t="s">
        <v>151</v>
      </c>
      <c r="AU137" s="258" t="s">
        <v>86</v>
      </c>
      <c r="AV137" s="15" t="s">
        <v>143</v>
      </c>
      <c r="AW137" s="15" t="s">
        <v>35</v>
      </c>
      <c r="AX137" s="15" t="s">
        <v>84</v>
      </c>
      <c r="AY137" s="258" t="s">
        <v>136</v>
      </c>
    </row>
    <row r="138" s="2" customFormat="1" ht="6.96" customHeight="1">
      <c r="A138" s="40"/>
      <c r="B138" s="61"/>
      <c r="C138" s="62"/>
      <c r="D138" s="62"/>
      <c r="E138" s="62"/>
      <c r="F138" s="62"/>
      <c r="G138" s="62"/>
      <c r="H138" s="62"/>
      <c r="I138" s="62"/>
      <c r="J138" s="62"/>
      <c r="K138" s="62"/>
      <c r="L138" s="46"/>
      <c r="M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</sheetData>
  <sheetProtection sheet="1" autoFilter="0" formatColumns="0" formatRows="0" objects="1" scenarios="1" spinCount="100000" saltValue="StBz6Pot5uWEmgfMQdeRthK34/Ed/t7YR6h/j3OxdA8doun1Lmx3Z1gT9JQXo5FAutGU7uisQB8kgmFi/4aClA==" hashValue="RmqA9bwGYn+rwYv+KcHRHthXrfeUQCcLez/5uL3HE1I6afrCcV2Mm7TSRYwTMo2gnhZ30z6FLukge8T4G070zQ==" algorithmName="SHA-512" password="CC35"/>
  <autoFilter ref="C85:K13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1/628635411"/>
    <hyperlink ref="F97" r:id="rId2" display="https://podminky.urs.cz/item/CS_URS_2025_01/911111111"/>
    <hyperlink ref="F101" r:id="rId3" display="https://podminky.urs.cz/item/CS_URS_2025_01/985131111"/>
    <hyperlink ref="F105" r:id="rId4" display="https://podminky.urs.cz/item/CS_URS_2025_01/985221111"/>
    <hyperlink ref="F111" r:id="rId5" display="https://podminky.urs.cz/item/CS_URS_2025_01/997221862"/>
    <hyperlink ref="F114" r:id="rId6" display="https://podminky.urs.cz/item/CS_URS_2025_01/997321511"/>
    <hyperlink ref="F117" r:id="rId7" display="https://podminky.urs.cz/item/CS_URS_2025_01/997321519"/>
    <hyperlink ref="F122" r:id="rId8" display="https://podminky.urs.cz/item/CS_URS_2025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108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VN Machová, odstranění nánosů a oprava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683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29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ROUND((SUM(BE83:BE116)),  2)</f>
        <v>0</v>
      </c>
      <c r="G33" s="40"/>
      <c r="H33" s="40"/>
      <c r="I33" s="150">
        <v>0.20999999999999999</v>
      </c>
      <c r="J33" s="149">
        <f>ROUND(((SUM(BE83:BE116))*I33),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ROUND((SUM(BF83:BF116)),  2)</f>
        <v>0</v>
      </c>
      <c r="G34" s="40"/>
      <c r="H34" s="40"/>
      <c r="I34" s="150">
        <v>0.12</v>
      </c>
      <c r="J34" s="149">
        <f>ROUND(((SUM(BF83:BF116))*I34),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ROUND((SUM(BG83:BG116)),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ROUND((SUM(BH83:BH116)),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ROUND((SUM(BI83:BI116)),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VN Machová, odstranění nánosů a oprava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02.3 - odpadní koryta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VN Machová</v>
      </c>
      <c r="G52" s="42"/>
      <c r="H52" s="42"/>
      <c r="I52" s="34" t="s">
        <v>23</v>
      </c>
      <c r="J52" s="74" t="str">
        <f>IF(J12="","",J12)</f>
        <v>12. 11. 2024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Moravy, s.p.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Tomáš Pecival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116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117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120</v>
      </c>
      <c r="E63" s="176"/>
      <c r="F63" s="176"/>
      <c r="G63" s="176"/>
      <c r="H63" s="176"/>
      <c r="I63" s="176"/>
      <c r="J63" s="177">
        <f>J113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121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VN Machová, odstranění nánosů a oprava nádrže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109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02.3 - odpadní koryta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VN Machová</v>
      </c>
      <c r="G77" s="42"/>
      <c r="H77" s="42"/>
      <c r="I77" s="34" t="s">
        <v>23</v>
      </c>
      <c r="J77" s="74" t="str">
        <f>IF(J12="","",J12)</f>
        <v>12. 11. 2024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Povodí Moravy, s.p.</v>
      </c>
      <c r="G79" s="42"/>
      <c r="H79" s="42"/>
      <c r="I79" s="34" t="s">
        <v>33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36</v>
      </c>
      <c r="J80" s="38" t="str">
        <f>E24</f>
        <v>Ing. Tomáš Pecival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122</v>
      </c>
      <c r="D82" s="182" t="s">
        <v>61</v>
      </c>
      <c r="E82" s="182" t="s">
        <v>57</v>
      </c>
      <c r="F82" s="182" t="s">
        <v>58</v>
      </c>
      <c r="G82" s="182" t="s">
        <v>123</v>
      </c>
      <c r="H82" s="182" t="s">
        <v>124</v>
      </c>
      <c r="I82" s="182" t="s">
        <v>125</v>
      </c>
      <c r="J82" s="182" t="s">
        <v>113</v>
      </c>
      <c r="K82" s="183" t="s">
        <v>126</v>
      </c>
      <c r="L82" s="184"/>
      <c r="M82" s="94" t="s">
        <v>19</v>
      </c>
      <c r="N82" s="95" t="s">
        <v>46</v>
      </c>
      <c r="O82" s="95" t="s">
        <v>127</v>
      </c>
      <c r="P82" s="95" t="s">
        <v>128</v>
      </c>
      <c r="Q82" s="95" t="s">
        <v>129</v>
      </c>
      <c r="R82" s="95" t="s">
        <v>130</v>
      </c>
      <c r="S82" s="95" t="s">
        <v>131</v>
      </c>
      <c r="T82" s="96" t="s">
        <v>132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133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329.50955299999998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75</v>
      </c>
      <c r="AU83" s="19" t="s">
        <v>114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75</v>
      </c>
      <c r="E84" s="193" t="s">
        <v>134</v>
      </c>
      <c r="F84" s="193" t="s">
        <v>135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P85+P100+P113</f>
        <v>0</v>
      </c>
      <c r="Q84" s="198"/>
      <c r="R84" s="199">
        <f>R85+R100+R113</f>
        <v>329.50955299999998</v>
      </c>
      <c r="S84" s="198"/>
      <c r="T84" s="200">
        <f>T85+T100+T113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76</v>
      </c>
      <c r="AY84" s="201" t="s">
        <v>136</v>
      </c>
      <c r="BK84" s="203">
        <f>BK85+BK100+BK113</f>
        <v>0</v>
      </c>
    </row>
    <row r="85" s="12" customFormat="1" ht="22.8" customHeight="1">
      <c r="A85" s="12"/>
      <c r="B85" s="190"/>
      <c r="C85" s="191"/>
      <c r="D85" s="192" t="s">
        <v>75</v>
      </c>
      <c r="E85" s="204" t="s">
        <v>84</v>
      </c>
      <c r="F85" s="204" t="s">
        <v>137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SUM(P86:P99)</f>
        <v>0</v>
      </c>
      <c r="Q85" s="198"/>
      <c r="R85" s="199">
        <f>SUM(R86:R99)</f>
        <v>0.0059690000000000003</v>
      </c>
      <c r="S85" s="198"/>
      <c r="T85" s="200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84</v>
      </c>
      <c r="AT85" s="202" t="s">
        <v>75</v>
      </c>
      <c r="AU85" s="202" t="s">
        <v>84</v>
      </c>
      <c r="AY85" s="201" t="s">
        <v>136</v>
      </c>
      <c r="BK85" s="203">
        <f>SUM(BK86:BK99)</f>
        <v>0</v>
      </c>
    </row>
    <row r="86" s="2" customFormat="1" ht="16.5" customHeight="1">
      <c r="A86" s="40"/>
      <c r="B86" s="41"/>
      <c r="C86" s="206" t="s">
        <v>190</v>
      </c>
      <c r="D86" s="206" t="s">
        <v>138</v>
      </c>
      <c r="E86" s="207" t="s">
        <v>232</v>
      </c>
      <c r="F86" s="208" t="s">
        <v>233</v>
      </c>
      <c r="G86" s="209" t="s">
        <v>141</v>
      </c>
      <c r="H86" s="210">
        <v>238.75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47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143</v>
      </c>
      <c r="AT86" s="217" t="s">
        <v>138</v>
      </c>
      <c r="AU86" s="217" t="s">
        <v>86</v>
      </c>
      <c r="AY86" s="19" t="s">
        <v>136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84</v>
      </c>
      <c r="BK86" s="218">
        <f>ROUND(I86*H86,2)</f>
        <v>0</v>
      </c>
      <c r="BL86" s="19" t="s">
        <v>143</v>
      </c>
      <c r="BM86" s="217" t="s">
        <v>684</v>
      </c>
    </row>
    <row r="87" s="2" customFormat="1">
      <c r="A87" s="40"/>
      <c r="B87" s="41"/>
      <c r="C87" s="42"/>
      <c r="D87" s="219" t="s">
        <v>145</v>
      </c>
      <c r="E87" s="42"/>
      <c r="F87" s="220" t="s">
        <v>235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145</v>
      </c>
      <c r="AU87" s="19" t="s">
        <v>86</v>
      </c>
    </row>
    <row r="88" s="13" customFormat="1">
      <c r="A88" s="13"/>
      <c r="B88" s="227"/>
      <c r="C88" s="228"/>
      <c r="D88" s="219" t="s">
        <v>151</v>
      </c>
      <c r="E88" s="229" t="s">
        <v>19</v>
      </c>
      <c r="F88" s="230" t="s">
        <v>685</v>
      </c>
      <c r="G88" s="228"/>
      <c r="H88" s="231">
        <v>238.75</v>
      </c>
      <c r="I88" s="232"/>
      <c r="J88" s="228"/>
      <c r="K88" s="228"/>
      <c r="L88" s="233"/>
      <c r="M88" s="234"/>
      <c r="N88" s="235"/>
      <c r="O88" s="235"/>
      <c r="P88" s="235"/>
      <c r="Q88" s="235"/>
      <c r="R88" s="235"/>
      <c r="S88" s="235"/>
      <c r="T88" s="23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7" t="s">
        <v>151</v>
      </c>
      <c r="AU88" s="237" t="s">
        <v>86</v>
      </c>
      <c r="AV88" s="13" t="s">
        <v>86</v>
      </c>
      <c r="AW88" s="13" t="s">
        <v>35</v>
      </c>
      <c r="AX88" s="13" t="s">
        <v>84</v>
      </c>
      <c r="AY88" s="237" t="s">
        <v>136</v>
      </c>
    </row>
    <row r="89" s="2" customFormat="1" ht="16.5" customHeight="1">
      <c r="A89" s="40"/>
      <c r="B89" s="41"/>
      <c r="C89" s="259" t="s">
        <v>242</v>
      </c>
      <c r="D89" s="259" t="s">
        <v>238</v>
      </c>
      <c r="E89" s="260" t="s">
        <v>239</v>
      </c>
      <c r="F89" s="261" t="s">
        <v>240</v>
      </c>
      <c r="G89" s="262" t="s">
        <v>241</v>
      </c>
      <c r="H89" s="263">
        <v>5.9690000000000003</v>
      </c>
      <c r="I89" s="264"/>
      <c r="J89" s="265">
        <f>ROUND(I89*H89,2)</f>
        <v>0</v>
      </c>
      <c r="K89" s="261" t="s">
        <v>142</v>
      </c>
      <c r="L89" s="266"/>
      <c r="M89" s="267" t="s">
        <v>19</v>
      </c>
      <c r="N89" s="268" t="s">
        <v>47</v>
      </c>
      <c r="O89" s="86"/>
      <c r="P89" s="215">
        <f>O89*H89</f>
        <v>0</v>
      </c>
      <c r="Q89" s="215">
        <v>0.001</v>
      </c>
      <c r="R89" s="215">
        <f>Q89*H89</f>
        <v>0.0059690000000000003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242</v>
      </c>
      <c r="AT89" s="217" t="s">
        <v>238</v>
      </c>
      <c r="AU89" s="217" t="s">
        <v>86</v>
      </c>
      <c r="AY89" s="19" t="s">
        <v>136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143</v>
      </c>
      <c r="BM89" s="217" t="s">
        <v>686</v>
      </c>
    </row>
    <row r="90" s="2" customFormat="1">
      <c r="A90" s="40"/>
      <c r="B90" s="41"/>
      <c r="C90" s="42"/>
      <c r="D90" s="219" t="s">
        <v>145</v>
      </c>
      <c r="E90" s="42"/>
      <c r="F90" s="220" t="s">
        <v>240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145</v>
      </c>
      <c r="AU90" s="19" t="s">
        <v>86</v>
      </c>
    </row>
    <row r="91" s="13" customFormat="1">
      <c r="A91" s="13"/>
      <c r="B91" s="227"/>
      <c r="C91" s="228"/>
      <c r="D91" s="219" t="s">
        <v>151</v>
      </c>
      <c r="E91" s="229" t="s">
        <v>19</v>
      </c>
      <c r="F91" s="230" t="s">
        <v>687</v>
      </c>
      <c r="G91" s="228"/>
      <c r="H91" s="231">
        <v>5.9690000000000003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151</v>
      </c>
      <c r="AU91" s="237" t="s">
        <v>86</v>
      </c>
      <c r="AV91" s="13" t="s">
        <v>86</v>
      </c>
      <c r="AW91" s="13" t="s">
        <v>35</v>
      </c>
      <c r="AX91" s="13" t="s">
        <v>84</v>
      </c>
      <c r="AY91" s="237" t="s">
        <v>136</v>
      </c>
    </row>
    <row r="92" s="2" customFormat="1" ht="16.5" customHeight="1">
      <c r="A92" s="40"/>
      <c r="B92" s="41"/>
      <c r="C92" s="206" t="s">
        <v>220</v>
      </c>
      <c r="D92" s="206" t="s">
        <v>138</v>
      </c>
      <c r="E92" s="207" t="s">
        <v>254</v>
      </c>
      <c r="F92" s="208" t="s">
        <v>255</v>
      </c>
      <c r="G92" s="209" t="s">
        <v>141</v>
      </c>
      <c r="H92" s="210">
        <v>238.75</v>
      </c>
      <c r="I92" s="211"/>
      <c r="J92" s="212">
        <f>ROUND(I92*H92,2)</f>
        <v>0</v>
      </c>
      <c r="K92" s="208" t="s">
        <v>142</v>
      </c>
      <c r="L92" s="46"/>
      <c r="M92" s="213" t="s">
        <v>19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143</v>
      </c>
      <c r="AT92" s="217" t="s">
        <v>138</v>
      </c>
      <c r="AU92" s="217" t="s">
        <v>86</v>
      </c>
      <c r="AY92" s="19" t="s">
        <v>136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143</v>
      </c>
      <c r="BM92" s="217" t="s">
        <v>688</v>
      </c>
    </row>
    <row r="93" s="2" customFormat="1">
      <c r="A93" s="40"/>
      <c r="B93" s="41"/>
      <c r="C93" s="42"/>
      <c r="D93" s="219" t="s">
        <v>145</v>
      </c>
      <c r="E93" s="42"/>
      <c r="F93" s="220" t="s">
        <v>257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145</v>
      </c>
      <c r="AU93" s="19" t="s">
        <v>86</v>
      </c>
    </row>
    <row r="94" s="2" customFormat="1">
      <c r="A94" s="40"/>
      <c r="B94" s="41"/>
      <c r="C94" s="42"/>
      <c r="D94" s="224" t="s">
        <v>147</v>
      </c>
      <c r="E94" s="42"/>
      <c r="F94" s="225" t="s">
        <v>258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147</v>
      </c>
      <c r="AU94" s="19" t="s">
        <v>86</v>
      </c>
    </row>
    <row r="95" s="13" customFormat="1">
      <c r="A95" s="13"/>
      <c r="B95" s="227"/>
      <c r="C95" s="228"/>
      <c r="D95" s="219" t="s">
        <v>151</v>
      </c>
      <c r="E95" s="229" t="s">
        <v>19</v>
      </c>
      <c r="F95" s="230" t="s">
        <v>685</v>
      </c>
      <c r="G95" s="228"/>
      <c r="H95" s="231">
        <v>238.75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151</v>
      </c>
      <c r="AU95" s="237" t="s">
        <v>86</v>
      </c>
      <c r="AV95" s="13" t="s">
        <v>86</v>
      </c>
      <c r="AW95" s="13" t="s">
        <v>35</v>
      </c>
      <c r="AX95" s="13" t="s">
        <v>84</v>
      </c>
      <c r="AY95" s="237" t="s">
        <v>136</v>
      </c>
    </row>
    <row r="96" s="2" customFormat="1" ht="16.5" customHeight="1">
      <c r="A96" s="40"/>
      <c r="B96" s="41"/>
      <c r="C96" s="206" t="s">
        <v>328</v>
      </c>
      <c r="D96" s="206" t="s">
        <v>138</v>
      </c>
      <c r="E96" s="207" t="s">
        <v>261</v>
      </c>
      <c r="F96" s="208" t="s">
        <v>262</v>
      </c>
      <c r="G96" s="209" t="s">
        <v>141</v>
      </c>
      <c r="H96" s="210">
        <v>238.75</v>
      </c>
      <c r="I96" s="211"/>
      <c r="J96" s="212">
        <f>ROUND(I96*H96,2)</f>
        <v>0</v>
      </c>
      <c r="K96" s="208" t="s">
        <v>142</v>
      </c>
      <c r="L96" s="46"/>
      <c r="M96" s="213" t="s">
        <v>19</v>
      </c>
      <c r="N96" s="214" t="s">
        <v>47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143</v>
      </c>
      <c r="AT96" s="217" t="s">
        <v>138</v>
      </c>
      <c r="AU96" s="217" t="s">
        <v>86</v>
      </c>
      <c r="AY96" s="19" t="s">
        <v>136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143</v>
      </c>
      <c r="BM96" s="217" t="s">
        <v>689</v>
      </c>
    </row>
    <row r="97" s="2" customFormat="1">
      <c r="A97" s="40"/>
      <c r="B97" s="41"/>
      <c r="C97" s="42"/>
      <c r="D97" s="219" t="s">
        <v>145</v>
      </c>
      <c r="E97" s="42"/>
      <c r="F97" s="220" t="s">
        <v>264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145</v>
      </c>
      <c r="AU97" s="19" t="s">
        <v>86</v>
      </c>
    </row>
    <row r="98" s="2" customFormat="1">
      <c r="A98" s="40"/>
      <c r="B98" s="41"/>
      <c r="C98" s="42"/>
      <c r="D98" s="224" t="s">
        <v>147</v>
      </c>
      <c r="E98" s="42"/>
      <c r="F98" s="225" t="s">
        <v>265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147</v>
      </c>
      <c r="AU98" s="19" t="s">
        <v>86</v>
      </c>
    </row>
    <row r="99" s="13" customFormat="1">
      <c r="A99" s="13"/>
      <c r="B99" s="227"/>
      <c r="C99" s="228"/>
      <c r="D99" s="219" t="s">
        <v>151</v>
      </c>
      <c r="E99" s="229" t="s">
        <v>19</v>
      </c>
      <c r="F99" s="230" t="s">
        <v>685</v>
      </c>
      <c r="G99" s="228"/>
      <c r="H99" s="231">
        <v>238.75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151</v>
      </c>
      <c r="AU99" s="237" t="s">
        <v>86</v>
      </c>
      <c r="AV99" s="13" t="s">
        <v>86</v>
      </c>
      <c r="AW99" s="13" t="s">
        <v>35</v>
      </c>
      <c r="AX99" s="13" t="s">
        <v>84</v>
      </c>
      <c r="AY99" s="237" t="s">
        <v>136</v>
      </c>
    </row>
    <row r="100" s="12" customFormat="1" ht="22.8" customHeight="1">
      <c r="A100" s="12"/>
      <c r="B100" s="190"/>
      <c r="C100" s="191"/>
      <c r="D100" s="192" t="s">
        <v>75</v>
      </c>
      <c r="E100" s="204" t="s">
        <v>143</v>
      </c>
      <c r="F100" s="204" t="s">
        <v>267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SUM(P101:P112)</f>
        <v>0</v>
      </c>
      <c r="Q100" s="198"/>
      <c r="R100" s="199">
        <f>SUM(R101:R112)</f>
        <v>329.50358399999999</v>
      </c>
      <c r="S100" s="198"/>
      <c r="T100" s="200">
        <f>SUM(T101:T112)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84</v>
      </c>
      <c r="AT100" s="202" t="s">
        <v>75</v>
      </c>
      <c r="AU100" s="202" t="s">
        <v>84</v>
      </c>
      <c r="AY100" s="201" t="s">
        <v>136</v>
      </c>
      <c r="BK100" s="203">
        <f>SUM(BK101:BK112)</f>
        <v>0</v>
      </c>
    </row>
    <row r="101" s="2" customFormat="1" ht="16.5" customHeight="1">
      <c r="A101" s="40"/>
      <c r="B101" s="41"/>
      <c r="C101" s="206" t="s">
        <v>171</v>
      </c>
      <c r="D101" s="206" t="s">
        <v>138</v>
      </c>
      <c r="E101" s="207" t="s">
        <v>287</v>
      </c>
      <c r="F101" s="208" t="s">
        <v>288</v>
      </c>
      <c r="G101" s="209" t="s">
        <v>155</v>
      </c>
      <c r="H101" s="210">
        <v>110.78</v>
      </c>
      <c r="I101" s="211"/>
      <c r="J101" s="212">
        <f>ROUND(I101*H101,2)</f>
        <v>0</v>
      </c>
      <c r="K101" s="208" t="s">
        <v>142</v>
      </c>
      <c r="L101" s="46"/>
      <c r="M101" s="213" t="s">
        <v>19</v>
      </c>
      <c r="N101" s="214" t="s">
        <v>47</v>
      </c>
      <c r="O101" s="86"/>
      <c r="P101" s="215">
        <f>O101*H101</f>
        <v>0</v>
      </c>
      <c r="Q101" s="215">
        <v>1.9967999999999999</v>
      </c>
      <c r="R101" s="215">
        <f>Q101*H101</f>
        <v>221.20550399999999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143</v>
      </c>
      <c r="AT101" s="217" t="s">
        <v>138</v>
      </c>
      <c r="AU101" s="217" t="s">
        <v>86</v>
      </c>
      <c r="AY101" s="19" t="s">
        <v>136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143</v>
      </c>
      <c r="BM101" s="217" t="s">
        <v>690</v>
      </c>
    </row>
    <row r="102" s="2" customFormat="1">
      <c r="A102" s="40"/>
      <c r="B102" s="41"/>
      <c r="C102" s="42"/>
      <c r="D102" s="219" t="s">
        <v>145</v>
      </c>
      <c r="E102" s="42"/>
      <c r="F102" s="220" t="s">
        <v>290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145</v>
      </c>
      <c r="AU102" s="19" t="s">
        <v>86</v>
      </c>
    </row>
    <row r="103" s="2" customFormat="1">
      <c r="A103" s="40"/>
      <c r="B103" s="41"/>
      <c r="C103" s="42"/>
      <c r="D103" s="224" t="s">
        <v>147</v>
      </c>
      <c r="E103" s="42"/>
      <c r="F103" s="225" t="s">
        <v>291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147</v>
      </c>
      <c r="AU103" s="19" t="s">
        <v>86</v>
      </c>
    </row>
    <row r="104" s="13" customFormat="1">
      <c r="A104" s="13"/>
      <c r="B104" s="227"/>
      <c r="C104" s="228"/>
      <c r="D104" s="219" t="s">
        <v>151</v>
      </c>
      <c r="E104" s="229" t="s">
        <v>19</v>
      </c>
      <c r="F104" s="230" t="s">
        <v>691</v>
      </c>
      <c r="G104" s="228"/>
      <c r="H104" s="231">
        <v>110.78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151</v>
      </c>
      <c r="AU104" s="237" t="s">
        <v>86</v>
      </c>
      <c r="AV104" s="13" t="s">
        <v>86</v>
      </c>
      <c r="AW104" s="13" t="s">
        <v>35</v>
      </c>
      <c r="AX104" s="13" t="s">
        <v>84</v>
      </c>
      <c r="AY104" s="237" t="s">
        <v>136</v>
      </c>
    </row>
    <row r="105" s="2" customFormat="1" ht="16.5" customHeight="1">
      <c r="A105" s="40"/>
      <c r="B105" s="41"/>
      <c r="C105" s="206" t="s">
        <v>179</v>
      </c>
      <c r="D105" s="206" t="s">
        <v>138</v>
      </c>
      <c r="E105" s="207" t="s">
        <v>299</v>
      </c>
      <c r="F105" s="208" t="s">
        <v>300</v>
      </c>
      <c r="G105" s="209" t="s">
        <v>141</v>
      </c>
      <c r="H105" s="210">
        <v>276.94999999999999</v>
      </c>
      <c r="I105" s="211"/>
      <c r="J105" s="212">
        <f>ROUND(I105*H105,2)</f>
        <v>0</v>
      </c>
      <c r="K105" s="208" t="s">
        <v>142</v>
      </c>
      <c r="L105" s="46"/>
      <c r="M105" s="213" t="s">
        <v>19</v>
      </c>
      <c r="N105" s="214" t="s">
        <v>47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143</v>
      </c>
      <c r="AT105" s="217" t="s">
        <v>138</v>
      </c>
      <c r="AU105" s="217" t="s">
        <v>86</v>
      </c>
      <c r="AY105" s="19" t="s">
        <v>136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84</v>
      </c>
      <c r="BK105" s="218">
        <f>ROUND(I105*H105,2)</f>
        <v>0</v>
      </c>
      <c r="BL105" s="19" t="s">
        <v>143</v>
      </c>
      <c r="BM105" s="217" t="s">
        <v>692</v>
      </c>
    </row>
    <row r="106" s="2" customFormat="1">
      <c r="A106" s="40"/>
      <c r="B106" s="41"/>
      <c r="C106" s="42"/>
      <c r="D106" s="219" t="s">
        <v>145</v>
      </c>
      <c r="E106" s="42"/>
      <c r="F106" s="220" t="s">
        <v>302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145</v>
      </c>
      <c r="AU106" s="19" t="s">
        <v>86</v>
      </c>
    </row>
    <row r="107" s="2" customFormat="1">
      <c r="A107" s="40"/>
      <c r="B107" s="41"/>
      <c r="C107" s="42"/>
      <c r="D107" s="224" t="s">
        <v>147</v>
      </c>
      <c r="E107" s="42"/>
      <c r="F107" s="225" t="s">
        <v>303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147</v>
      </c>
      <c r="AU107" s="19" t="s">
        <v>86</v>
      </c>
    </row>
    <row r="108" s="13" customFormat="1">
      <c r="A108" s="13"/>
      <c r="B108" s="227"/>
      <c r="C108" s="228"/>
      <c r="D108" s="219" t="s">
        <v>151</v>
      </c>
      <c r="E108" s="229" t="s">
        <v>19</v>
      </c>
      <c r="F108" s="230" t="s">
        <v>693</v>
      </c>
      <c r="G108" s="228"/>
      <c r="H108" s="231">
        <v>276.94999999999999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151</v>
      </c>
      <c r="AU108" s="237" t="s">
        <v>86</v>
      </c>
      <c r="AV108" s="13" t="s">
        <v>86</v>
      </c>
      <c r="AW108" s="13" t="s">
        <v>35</v>
      </c>
      <c r="AX108" s="13" t="s">
        <v>84</v>
      </c>
      <c r="AY108" s="237" t="s">
        <v>136</v>
      </c>
    </row>
    <row r="109" s="2" customFormat="1" ht="16.5" customHeight="1">
      <c r="A109" s="40"/>
      <c r="B109" s="41"/>
      <c r="C109" s="206" t="s">
        <v>160</v>
      </c>
      <c r="D109" s="206" t="s">
        <v>138</v>
      </c>
      <c r="E109" s="207" t="s">
        <v>306</v>
      </c>
      <c r="F109" s="208" t="s">
        <v>307</v>
      </c>
      <c r="G109" s="209" t="s">
        <v>155</v>
      </c>
      <c r="H109" s="210">
        <v>50.137999999999998</v>
      </c>
      <c r="I109" s="211"/>
      <c r="J109" s="212">
        <f>ROUND(I109*H109,2)</f>
        <v>0</v>
      </c>
      <c r="K109" s="208" t="s">
        <v>142</v>
      </c>
      <c r="L109" s="46"/>
      <c r="M109" s="213" t="s">
        <v>19</v>
      </c>
      <c r="N109" s="214" t="s">
        <v>47</v>
      </c>
      <c r="O109" s="86"/>
      <c r="P109" s="215">
        <f>O109*H109</f>
        <v>0</v>
      </c>
      <c r="Q109" s="215">
        <v>2.1600000000000001</v>
      </c>
      <c r="R109" s="215">
        <f>Q109*H109</f>
        <v>108.29808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143</v>
      </c>
      <c r="AT109" s="217" t="s">
        <v>138</v>
      </c>
      <c r="AU109" s="217" t="s">
        <v>86</v>
      </c>
      <c r="AY109" s="19" t="s">
        <v>136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84</v>
      </c>
      <c r="BK109" s="218">
        <f>ROUND(I109*H109,2)</f>
        <v>0</v>
      </c>
      <c r="BL109" s="19" t="s">
        <v>143</v>
      </c>
      <c r="BM109" s="217" t="s">
        <v>694</v>
      </c>
    </row>
    <row r="110" s="2" customFormat="1">
      <c r="A110" s="40"/>
      <c r="B110" s="41"/>
      <c r="C110" s="42"/>
      <c r="D110" s="219" t="s">
        <v>145</v>
      </c>
      <c r="E110" s="42"/>
      <c r="F110" s="220" t="s">
        <v>309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145</v>
      </c>
      <c r="AU110" s="19" t="s">
        <v>86</v>
      </c>
    </row>
    <row r="111" s="2" customFormat="1">
      <c r="A111" s="40"/>
      <c r="B111" s="41"/>
      <c r="C111" s="42"/>
      <c r="D111" s="224" t="s">
        <v>147</v>
      </c>
      <c r="E111" s="42"/>
      <c r="F111" s="225" t="s">
        <v>310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147</v>
      </c>
      <c r="AU111" s="19" t="s">
        <v>86</v>
      </c>
    </row>
    <row r="112" s="13" customFormat="1">
      <c r="A112" s="13"/>
      <c r="B112" s="227"/>
      <c r="C112" s="228"/>
      <c r="D112" s="219" t="s">
        <v>151</v>
      </c>
      <c r="E112" s="229" t="s">
        <v>19</v>
      </c>
      <c r="F112" s="230" t="s">
        <v>695</v>
      </c>
      <c r="G112" s="228"/>
      <c r="H112" s="231">
        <v>50.137999999999998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151</v>
      </c>
      <c r="AU112" s="237" t="s">
        <v>86</v>
      </c>
      <c r="AV112" s="13" t="s">
        <v>86</v>
      </c>
      <c r="AW112" s="13" t="s">
        <v>35</v>
      </c>
      <c r="AX112" s="13" t="s">
        <v>84</v>
      </c>
      <c r="AY112" s="237" t="s">
        <v>136</v>
      </c>
    </row>
    <row r="113" s="12" customFormat="1" ht="22.8" customHeight="1">
      <c r="A113" s="12"/>
      <c r="B113" s="190"/>
      <c r="C113" s="191"/>
      <c r="D113" s="192" t="s">
        <v>75</v>
      </c>
      <c r="E113" s="204" t="s">
        <v>366</v>
      </c>
      <c r="F113" s="204" t="s">
        <v>367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SUM(P114:P116)</f>
        <v>0</v>
      </c>
      <c r="Q113" s="198"/>
      <c r="R113" s="199">
        <f>SUM(R114:R116)</f>
        <v>0</v>
      </c>
      <c r="S113" s="198"/>
      <c r="T113" s="200">
        <f>SUM(T114:T116)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84</v>
      </c>
      <c r="AT113" s="202" t="s">
        <v>75</v>
      </c>
      <c r="AU113" s="202" t="s">
        <v>84</v>
      </c>
      <c r="AY113" s="201" t="s">
        <v>136</v>
      </c>
      <c r="BK113" s="203">
        <f>SUM(BK114:BK116)</f>
        <v>0</v>
      </c>
    </row>
    <row r="114" s="2" customFormat="1" ht="16.5" customHeight="1">
      <c r="A114" s="40"/>
      <c r="B114" s="41"/>
      <c r="C114" s="206" t="s">
        <v>143</v>
      </c>
      <c r="D114" s="206" t="s">
        <v>138</v>
      </c>
      <c r="E114" s="207" t="s">
        <v>369</v>
      </c>
      <c r="F114" s="208" t="s">
        <v>370</v>
      </c>
      <c r="G114" s="209" t="s">
        <v>331</v>
      </c>
      <c r="H114" s="210">
        <v>329.50999999999999</v>
      </c>
      <c r="I114" s="211"/>
      <c r="J114" s="212">
        <f>ROUND(I114*H114,2)</f>
        <v>0</v>
      </c>
      <c r="K114" s="208" t="s">
        <v>142</v>
      </c>
      <c r="L114" s="46"/>
      <c r="M114" s="213" t="s">
        <v>19</v>
      </c>
      <c r="N114" s="214" t="s">
        <v>47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143</v>
      </c>
      <c r="AT114" s="217" t="s">
        <v>138</v>
      </c>
      <c r="AU114" s="217" t="s">
        <v>86</v>
      </c>
      <c r="AY114" s="19" t="s">
        <v>136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84</v>
      </c>
      <c r="BK114" s="218">
        <f>ROUND(I114*H114,2)</f>
        <v>0</v>
      </c>
      <c r="BL114" s="19" t="s">
        <v>143</v>
      </c>
      <c r="BM114" s="217" t="s">
        <v>696</v>
      </c>
    </row>
    <row r="115" s="2" customFormat="1">
      <c r="A115" s="40"/>
      <c r="B115" s="41"/>
      <c r="C115" s="42"/>
      <c r="D115" s="219" t="s">
        <v>145</v>
      </c>
      <c r="E115" s="42"/>
      <c r="F115" s="220" t="s">
        <v>372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145</v>
      </c>
      <c r="AU115" s="19" t="s">
        <v>86</v>
      </c>
    </row>
    <row r="116" s="2" customFormat="1">
      <c r="A116" s="40"/>
      <c r="B116" s="41"/>
      <c r="C116" s="42"/>
      <c r="D116" s="224" t="s">
        <v>147</v>
      </c>
      <c r="E116" s="42"/>
      <c r="F116" s="225" t="s">
        <v>373</v>
      </c>
      <c r="G116" s="42"/>
      <c r="H116" s="42"/>
      <c r="I116" s="221"/>
      <c r="J116" s="42"/>
      <c r="K116" s="42"/>
      <c r="L116" s="46"/>
      <c r="M116" s="269"/>
      <c r="N116" s="270"/>
      <c r="O116" s="271"/>
      <c r="P116" s="271"/>
      <c r="Q116" s="271"/>
      <c r="R116" s="271"/>
      <c r="S116" s="271"/>
      <c r="T116" s="272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147</v>
      </c>
      <c r="AU116" s="19" t="s">
        <v>86</v>
      </c>
    </row>
    <row r="117" s="2" customFormat="1" ht="6.96" customHeight="1">
      <c r="A117" s="40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46"/>
      <c r="M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</sheetData>
  <sheetProtection sheet="1" autoFilter="0" formatColumns="0" formatRows="0" objects="1" scenarios="1" spinCount="100000" saltValue="UeRqb9LgZqGjfwtNSbku1MJ/fqM6odi+JErDhC8Dz2ST2nGggjuZDzwBDxhahy4uKXrXDTYVDD5fmAfuGFF9+g==" hashValue="YMG9AKwZEXl+ORKILBtX/VRzdxepGbQfL/lXKDeHbXQfTi3NJ1BZ51OnZmEd0cJJFxyE9Vb3fenRl6Lq+CMLow==" algorithmName="SHA-512" password="CC35"/>
  <autoFilter ref="C82:K11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94" r:id="rId1" display="https://podminky.urs.cz/item/CS_URS_2025_01/182251101"/>
    <hyperlink ref="F98" r:id="rId2" display="https://podminky.urs.cz/item/CS_URS_2025_01/182351133"/>
    <hyperlink ref="F103" r:id="rId3" display="https://podminky.urs.cz/item/CS_URS_2025_01/463212111"/>
    <hyperlink ref="F107" r:id="rId4" display="https://podminky.urs.cz/item/CS_URS_2025_01/463212191"/>
    <hyperlink ref="F111" r:id="rId5" display="https://podminky.urs.cz/item/CS_URS_2025_01/464541111"/>
    <hyperlink ref="F116" r:id="rId6" display="https://podminky.urs.cz/item/CS_URS_2025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108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VN Machová, odstranění nánosů a oprava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29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ROUND((SUM(BE81:BE134)),  2)</f>
        <v>0</v>
      </c>
      <c r="G33" s="40"/>
      <c r="H33" s="40"/>
      <c r="I33" s="150">
        <v>0.20999999999999999</v>
      </c>
      <c r="J33" s="149">
        <f>ROUND(((SUM(BE81:BE134))*I33),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ROUND((SUM(BF81:BF134)),  2)</f>
        <v>0</v>
      </c>
      <c r="G34" s="40"/>
      <c r="H34" s="40"/>
      <c r="I34" s="150">
        <v>0.12</v>
      </c>
      <c r="J34" s="149">
        <f>ROUND(((SUM(BF81:BF134))*I34),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ROUND((SUM(BG81:BG134)),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ROUND((SUM(BH81:BH134)),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ROUND((SUM(BI81:BI134)),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VN Machová, odstranění nánosů a oprava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Odstranění sedimentu z prostoru nádrže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VN Machová</v>
      </c>
      <c r="G52" s="42"/>
      <c r="H52" s="42"/>
      <c r="I52" s="34" t="s">
        <v>23</v>
      </c>
      <c r="J52" s="74" t="str">
        <f>IF(J12="","",J12)</f>
        <v>12. 11. 2024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Moravy, s.p.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Tomáš Pecival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116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121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VN Machová, odstranění nánosů a oprava nádrže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03 - Odstranění sedimentu z prostoru nádrže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VN Machová</v>
      </c>
      <c r="G75" s="42"/>
      <c r="H75" s="42"/>
      <c r="I75" s="34" t="s">
        <v>23</v>
      </c>
      <c r="J75" s="74" t="str">
        <f>IF(J12="","",J12)</f>
        <v>12. 11. 2024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Povodí Moravy, s.p.</v>
      </c>
      <c r="G77" s="42"/>
      <c r="H77" s="42"/>
      <c r="I77" s="34" t="s">
        <v>33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36</v>
      </c>
      <c r="J78" s="38" t="str">
        <f>E24</f>
        <v>Ing. Tomáš Pecival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122</v>
      </c>
      <c r="D80" s="182" t="s">
        <v>61</v>
      </c>
      <c r="E80" s="182" t="s">
        <v>57</v>
      </c>
      <c r="F80" s="182" t="s">
        <v>58</v>
      </c>
      <c r="G80" s="182" t="s">
        <v>123</v>
      </c>
      <c r="H80" s="182" t="s">
        <v>124</v>
      </c>
      <c r="I80" s="182" t="s">
        <v>125</v>
      </c>
      <c r="J80" s="182" t="s">
        <v>113</v>
      </c>
      <c r="K80" s="183" t="s">
        <v>126</v>
      </c>
      <c r="L80" s="184"/>
      <c r="M80" s="94" t="s">
        <v>19</v>
      </c>
      <c r="N80" s="95" t="s">
        <v>46</v>
      </c>
      <c r="O80" s="95" t="s">
        <v>127</v>
      </c>
      <c r="P80" s="95" t="s">
        <v>128</v>
      </c>
      <c r="Q80" s="95" t="s">
        <v>129</v>
      </c>
      <c r="R80" s="95" t="s">
        <v>130</v>
      </c>
      <c r="S80" s="95" t="s">
        <v>131</v>
      </c>
      <c r="T80" s="96" t="s">
        <v>132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133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75</v>
      </c>
      <c r="AU81" s="19" t="s">
        <v>114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75</v>
      </c>
      <c r="E82" s="193" t="s">
        <v>134</v>
      </c>
      <c r="F82" s="193" t="s">
        <v>135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84</v>
      </c>
      <c r="AT82" s="202" t="s">
        <v>75</v>
      </c>
      <c r="AU82" s="202" t="s">
        <v>76</v>
      </c>
      <c r="AY82" s="201" t="s">
        <v>136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75</v>
      </c>
      <c r="E83" s="204" t="s">
        <v>84</v>
      </c>
      <c r="F83" s="204" t="s">
        <v>137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SUM(P84:P134)</f>
        <v>0</v>
      </c>
      <c r="Q83" s="198"/>
      <c r="R83" s="199">
        <f>SUM(R84:R134)</f>
        <v>0</v>
      </c>
      <c r="S83" s="198"/>
      <c r="T83" s="200">
        <f>SUM(T84:T134)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75</v>
      </c>
      <c r="AU83" s="202" t="s">
        <v>84</v>
      </c>
      <c r="AY83" s="201" t="s">
        <v>136</v>
      </c>
      <c r="BK83" s="203">
        <f>SUM(BK84:BK134)</f>
        <v>0</v>
      </c>
    </row>
    <row r="84" s="2" customFormat="1" ht="16.5" customHeight="1">
      <c r="A84" s="40"/>
      <c r="B84" s="41"/>
      <c r="C84" s="206" t="s">
        <v>237</v>
      </c>
      <c r="D84" s="206" t="s">
        <v>138</v>
      </c>
      <c r="E84" s="207" t="s">
        <v>698</v>
      </c>
      <c r="F84" s="208" t="s">
        <v>699</v>
      </c>
      <c r="G84" s="209" t="s">
        <v>700</v>
      </c>
      <c r="H84" s="210">
        <v>1.25</v>
      </c>
      <c r="I84" s="211"/>
      <c r="J84" s="212">
        <f>ROUND(I84*H84,2)</f>
        <v>0</v>
      </c>
      <c r="K84" s="208" t="s">
        <v>142</v>
      </c>
      <c r="L84" s="46"/>
      <c r="M84" s="213" t="s">
        <v>19</v>
      </c>
      <c r="N84" s="214" t="s">
        <v>47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143</v>
      </c>
      <c r="AT84" s="217" t="s">
        <v>138</v>
      </c>
      <c r="AU84" s="217" t="s">
        <v>86</v>
      </c>
      <c r="AY84" s="19" t="s">
        <v>136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84</v>
      </c>
      <c r="BK84" s="218">
        <f>ROUND(I84*H84,2)</f>
        <v>0</v>
      </c>
      <c r="BL84" s="19" t="s">
        <v>143</v>
      </c>
      <c r="BM84" s="217" t="s">
        <v>701</v>
      </c>
    </row>
    <row r="85" s="2" customFormat="1">
      <c r="A85" s="40"/>
      <c r="B85" s="41"/>
      <c r="C85" s="42"/>
      <c r="D85" s="219" t="s">
        <v>145</v>
      </c>
      <c r="E85" s="42"/>
      <c r="F85" s="220" t="s">
        <v>702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145</v>
      </c>
      <c r="AU85" s="19" t="s">
        <v>86</v>
      </c>
    </row>
    <row r="86" s="2" customFormat="1">
      <c r="A86" s="40"/>
      <c r="B86" s="41"/>
      <c r="C86" s="42"/>
      <c r="D86" s="224" t="s">
        <v>147</v>
      </c>
      <c r="E86" s="42"/>
      <c r="F86" s="225" t="s">
        <v>703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147</v>
      </c>
      <c r="AU86" s="19" t="s">
        <v>86</v>
      </c>
    </row>
    <row r="87" s="2" customFormat="1">
      <c r="A87" s="40"/>
      <c r="B87" s="41"/>
      <c r="C87" s="42"/>
      <c r="D87" s="219" t="s">
        <v>149</v>
      </c>
      <c r="E87" s="42"/>
      <c r="F87" s="226" t="s">
        <v>704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149</v>
      </c>
      <c r="AU87" s="19" t="s">
        <v>86</v>
      </c>
    </row>
    <row r="88" s="2" customFormat="1" ht="16.5" customHeight="1">
      <c r="A88" s="40"/>
      <c r="B88" s="41"/>
      <c r="C88" s="206" t="s">
        <v>84</v>
      </c>
      <c r="D88" s="206" t="s">
        <v>138</v>
      </c>
      <c r="E88" s="207" t="s">
        <v>705</v>
      </c>
      <c r="F88" s="208" t="s">
        <v>706</v>
      </c>
      <c r="G88" s="209" t="s">
        <v>155</v>
      </c>
      <c r="H88" s="210">
        <v>2490.5</v>
      </c>
      <c r="I88" s="211"/>
      <c r="J88" s="212">
        <f>ROUND(I88*H88,2)</f>
        <v>0</v>
      </c>
      <c r="K88" s="208" t="s">
        <v>142</v>
      </c>
      <c r="L88" s="46"/>
      <c r="M88" s="213" t="s">
        <v>19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143</v>
      </c>
      <c r="AT88" s="217" t="s">
        <v>138</v>
      </c>
      <c r="AU88" s="217" t="s">
        <v>86</v>
      </c>
      <c r="AY88" s="19" t="s">
        <v>136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84</v>
      </c>
      <c r="BK88" s="218">
        <f>ROUND(I88*H88,2)</f>
        <v>0</v>
      </c>
      <c r="BL88" s="19" t="s">
        <v>143</v>
      </c>
      <c r="BM88" s="217" t="s">
        <v>707</v>
      </c>
    </row>
    <row r="89" s="2" customFormat="1">
      <c r="A89" s="40"/>
      <c r="B89" s="41"/>
      <c r="C89" s="42"/>
      <c r="D89" s="219" t="s">
        <v>145</v>
      </c>
      <c r="E89" s="42"/>
      <c r="F89" s="220" t="s">
        <v>708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145</v>
      </c>
      <c r="AU89" s="19" t="s">
        <v>86</v>
      </c>
    </row>
    <row r="90" s="2" customFormat="1">
      <c r="A90" s="40"/>
      <c r="B90" s="41"/>
      <c r="C90" s="42"/>
      <c r="D90" s="224" t="s">
        <v>147</v>
      </c>
      <c r="E90" s="42"/>
      <c r="F90" s="225" t="s">
        <v>709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147</v>
      </c>
      <c r="AU90" s="19" t="s">
        <v>86</v>
      </c>
    </row>
    <row r="91" s="2" customFormat="1">
      <c r="A91" s="40"/>
      <c r="B91" s="41"/>
      <c r="C91" s="42"/>
      <c r="D91" s="219" t="s">
        <v>149</v>
      </c>
      <c r="E91" s="42"/>
      <c r="F91" s="226" t="s">
        <v>710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149</v>
      </c>
      <c r="AU91" s="19" t="s">
        <v>86</v>
      </c>
    </row>
    <row r="92" s="13" customFormat="1">
      <c r="A92" s="13"/>
      <c r="B92" s="227"/>
      <c r="C92" s="228"/>
      <c r="D92" s="219" t="s">
        <v>151</v>
      </c>
      <c r="E92" s="229" t="s">
        <v>19</v>
      </c>
      <c r="F92" s="230" t="s">
        <v>711</v>
      </c>
      <c r="G92" s="228"/>
      <c r="H92" s="231">
        <v>2490.5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151</v>
      </c>
      <c r="AU92" s="237" t="s">
        <v>86</v>
      </c>
      <c r="AV92" s="13" t="s">
        <v>86</v>
      </c>
      <c r="AW92" s="13" t="s">
        <v>35</v>
      </c>
      <c r="AX92" s="13" t="s">
        <v>84</v>
      </c>
      <c r="AY92" s="237" t="s">
        <v>136</v>
      </c>
    </row>
    <row r="93" s="2" customFormat="1" ht="16.5" customHeight="1">
      <c r="A93" s="40"/>
      <c r="B93" s="41"/>
      <c r="C93" s="206" t="s">
        <v>86</v>
      </c>
      <c r="D93" s="206" t="s">
        <v>138</v>
      </c>
      <c r="E93" s="207" t="s">
        <v>712</v>
      </c>
      <c r="F93" s="208" t="s">
        <v>713</v>
      </c>
      <c r="G93" s="209" t="s">
        <v>155</v>
      </c>
      <c r="H93" s="210">
        <v>2490.5</v>
      </c>
      <c r="I93" s="211"/>
      <c r="J93" s="212">
        <f>ROUND(I93*H93,2)</f>
        <v>0</v>
      </c>
      <c r="K93" s="208" t="s">
        <v>142</v>
      </c>
      <c r="L93" s="46"/>
      <c r="M93" s="213" t="s">
        <v>19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143</v>
      </c>
      <c r="AT93" s="217" t="s">
        <v>138</v>
      </c>
      <c r="AU93" s="217" t="s">
        <v>86</v>
      </c>
      <c r="AY93" s="19" t="s">
        <v>136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143</v>
      </c>
      <c r="BM93" s="217" t="s">
        <v>714</v>
      </c>
    </row>
    <row r="94" s="2" customFormat="1">
      <c r="A94" s="40"/>
      <c r="B94" s="41"/>
      <c r="C94" s="42"/>
      <c r="D94" s="219" t="s">
        <v>145</v>
      </c>
      <c r="E94" s="42"/>
      <c r="F94" s="220" t="s">
        <v>715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145</v>
      </c>
      <c r="AU94" s="19" t="s">
        <v>86</v>
      </c>
    </row>
    <row r="95" s="2" customFormat="1">
      <c r="A95" s="40"/>
      <c r="B95" s="41"/>
      <c r="C95" s="42"/>
      <c r="D95" s="224" t="s">
        <v>147</v>
      </c>
      <c r="E95" s="42"/>
      <c r="F95" s="225" t="s">
        <v>716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147</v>
      </c>
      <c r="AU95" s="19" t="s">
        <v>86</v>
      </c>
    </row>
    <row r="96" s="2" customFormat="1">
      <c r="A96" s="40"/>
      <c r="B96" s="41"/>
      <c r="C96" s="42"/>
      <c r="D96" s="219" t="s">
        <v>149</v>
      </c>
      <c r="E96" s="42"/>
      <c r="F96" s="226" t="s">
        <v>710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149</v>
      </c>
      <c r="AU96" s="19" t="s">
        <v>86</v>
      </c>
    </row>
    <row r="97" s="13" customFormat="1">
      <c r="A97" s="13"/>
      <c r="B97" s="227"/>
      <c r="C97" s="228"/>
      <c r="D97" s="219" t="s">
        <v>151</v>
      </c>
      <c r="E97" s="229" t="s">
        <v>19</v>
      </c>
      <c r="F97" s="230" t="s">
        <v>711</v>
      </c>
      <c r="G97" s="228"/>
      <c r="H97" s="231">
        <v>2490.5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151</v>
      </c>
      <c r="AU97" s="237" t="s">
        <v>86</v>
      </c>
      <c r="AV97" s="13" t="s">
        <v>86</v>
      </c>
      <c r="AW97" s="13" t="s">
        <v>35</v>
      </c>
      <c r="AX97" s="13" t="s">
        <v>84</v>
      </c>
      <c r="AY97" s="237" t="s">
        <v>136</v>
      </c>
    </row>
    <row r="98" s="2" customFormat="1" ht="21.75" customHeight="1">
      <c r="A98" s="40"/>
      <c r="B98" s="41"/>
      <c r="C98" s="206" t="s">
        <v>160</v>
      </c>
      <c r="D98" s="206" t="s">
        <v>138</v>
      </c>
      <c r="E98" s="207" t="s">
        <v>717</v>
      </c>
      <c r="F98" s="208" t="s">
        <v>718</v>
      </c>
      <c r="G98" s="209" t="s">
        <v>155</v>
      </c>
      <c r="H98" s="210">
        <v>383</v>
      </c>
      <c r="I98" s="211"/>
      <c r="J98" s="212">
        <f>ROUND(I98*H98,2)</f>
        <v>0</v>
      </c>
      <c r="K98" s="208" t="s">
        <v>142</v>
      </c>
      <c r="L98" s="46"/>
      <c r="M98" s="213" t="s">
        <v>19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143</v>
      </c>
      <c r="AT98" s="217" t="s">
        <v>138</v>
      </c>
      <c r="AU98" s="217" t="s">
        <v>86</v>
      </c>
      <c r="AY98" s="19" t="s">
        <v>136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143</v>
      </c>
      <c r="BM98" s="217" t="s">
        <v>719</v>
      </c>
    </row>
    <row r="99" s="2" customFormat="1">
      <c r="A99" s="40"/>
      <c r="B99" s="41"/>
      <c r="C99" s="42"/>
      <c r="D99" s="219" t="s">
        <v>145</v>
      </c>
      <c r="E99" s="42"/>
      <c r="F99" s="220" t="s">
        <v>720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145</v>
      </c>
      <c r="AU99" s="19" t="s">
        <v>86</v>
      </c>
    </row>
    <row r="100" s="2" customFormat="1">
      <c r="A100" s="40"/>
      <c r="B100" s="41"/>
      <c r="C100" s="42"/>
      <c r="D100" s="224" t="s">
        <v>147</v>
      </c>
      <c r="E100" s="42"/>
      <c r="F100" s="225" t="s">
        <v>721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86</v>
      </c>
    </row>
    <row r="101" s="2" customFormat="1">
      <c r="A101" s="40"/>
      <c r="B101" s="41"/>
      <c r="C101" s="42"/>
      <c r="D101" s="219" t="s">
        <v>149</v>
      </c>
      <c r="E101" s="42"/>
      <c r="F101" s="226" t="s">
        <v>722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149</v>
      </c>
      <c r="AU101" s="19" t="s">
        <v>86</v>
      </c>
    </row>
    <row r="102" s="13" customFormat="1">
      <c r="A102" s="13"/>
      <c r="B102" s="227"/>
      <c r="C102" s="228"/>
      <c r="D102" s="219" t="s">
        <v>151</v>
      </c>
      <c r="E102" s="229" t="s">
        <v>19</v>
      </c>
      <c r="F102" s="230" t="s">
        <v>723</v>
      </c>
      <c r="G102" s="228"/>
      <c r="H102" s="231">
        <v>383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151</v>
      </c>
      <c r="AU102" s="237" t="s">
        <v>86</v>
      </c>
      <c r="AV102" s="13" t="s">
        <v>86</v>
      </c>
      <c r="AW102" s="13" t="s">
        <v>35</v>
      </c>
      <c r="AX102" s="13" t="s">
        <v>84</v>
      </c>
      <c r="AY102" s="237" t="s">
        <v>136</v>
      </c>
    </row>
    <row r="103" s="2" customFormat="1" ht="21.75" customHeight="1">
      <c r="A103" s="40"/>
      <c r="B103" s="41"/>
      <c r="C103" s="206" t="s">
        <v>143</v>
      </c>
      <c r="D103" s="206" t="s">
        <v>138</v>
      </c>
      <c r="E103" s="207" t="s">
        <v>724</v>
      </c>
      <c r="F103" s="208" t="s">
        <v>725</v>
      </c>
      <c r="G103" s="209" t="s">
        <v>155</v>
      </c>
      <c r="H103" s="210">
        <v>383</v>
      </c>
      <c r="I103" s="211"/>
      <c r="J103" s="212">
        <f>ROUND(I103*H103,2)</f>
        <v>0</v>
      </c>
      <c r="K103" s="208" t="s">
        <v>142</v>
      </c>
      <c r="L103" s="46"/>
      <c r="M103" s="213" t="s">
        <v>19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143</v>
      </c>
      <c r="AT103" s="217" t="s">
        <v>138</v>
      </c>
      <c r="AU103" s="217" t="s">
        <v>86</v>
      </c>
      <c r="AY103" s="19" t="s">
        <v>136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84</v>
      </c>
      <c r="BK103" s="218">
        <f>ROUND(I103*H103,2)</f>
        <v>0</v>
      </c>
      <c r="BL103" s="19" t="s">
        <v>143</v>
      </c>
      <c r="BM103" s="217" t="s">
        <v>726</v>
      </c>
    </row>
    <row r="104" s="2" customFormat="1">
      <c r="A104" s="40"/>
      <c r="B104" s="41"/>
      <c r="C104" s="42"/>
      <c r="D104" s="219" t="s">
        <v>145</v>
      </c>
      <c r="E104" s="42"/>
      <c r="F104" s="220" t="s">
        <v>727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145</v>
      </c>
      <c r="AU104" s="19" t="s">
        <v>86</v>
      </c>
    </row>
    <row r="105" s="2" customFormat="1">
      <c r="A105" s="40"/>
      <c r="B105" s="41"/>
      <c r="C105" s="42"/>
      <c r="D105" s="224" t="s">
        <v>147</v>
      </c>
      <c r="E105" s="42"/>
      <c r="F105" s="225" t="s">
        <v>728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147</v>
      </c>
      <c r="AU105" s="19" t="s">
        <v>86</v>
      </c>
    </row>
    <row r="106" s="13" customFormat="1">
      <c r="A106" s="13"/>
      <c r="B106" s="227"/>
      <c r="C106" s="228"/>
      <c r="D106" s="219" t="s">
        <v>151</v>
      </c>
      <c r="E106" s="229" t="s">
        <v>19</v>
      </c>
      <c r="F106" s="230" t="s">
        <v>723</v>
      </c>
      <c r="G106" s="228"/>
      <c r="H106" s="231">
        <v>383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151</v>
      </c>
      <c r="AU106" s="237" t="s">
        <v>86</v>
      </c>
      <c r="AV106" s="13" t="s">
        <v>86</v>
      </c>
      <c r="AW106" s="13" t="s">
        <v>35</v>
      </c>
      <c r="AX106" s="13" t="s">
        <v>84</v>
      </c>
      <c r="AY106" s="237" t="s">
        <v>136</v>
      </c>
    </row>
    <row r="107" s="2" customFormat="1" ht="16.5" customHeight="1">
      <c r="A107" s="40"/>
      <c r="B107" s="41"/>
      <c r="C107" s="206" t="s">
        <v>171</v>
      </c>
      <c r="D107" s="206" t="s">
        <v>138</v>
      </c>
      <c r="E107" s="207" t="s">
        <v>729</v>
      </c>
      <c r="F107" s="208" t="s">
        <v>730</v>
      </c>
      <c r="G107" s="209" t="s">
        <v>155</v>
      </c>
      <c r="H107" s="210">
        <v>10728</v>
      </c>
      <c r="I107" s="211"/>
      <c r="J107" s="212">
        <f>ROUND(I107*H107,2)</f>
        <v>0</v>
      </c>
      <c r="K107" s="208" t="s">
        <v>142</v>
      </c>
      <c r="L107" s="46"/>
      <c r="M107" s="213" t="s">
        <v>19</v>
      </c>
      <c r="N107" s="214" t="s">
        <v>47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143</v>
      </c>
      <c r="AT107" s="217" t="s">
        <v>138</v>
      </c>
      <c r="AU107" s="217" t="s">
        <v>86</v>
      </c>
      <c r="AY107" s="19" t="s">
        <v>136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143</v>
      </c>
      <c r="BM107" s="217" t="s">
        <v>731</v>
      </c>
    </row>
    <row r="108" s="2" customFormat="1">
      <c r="A108" s="40"/>
      <c r="B108" s="41"/>
      <c r="C108" s="42"/>
      <c r="D108" s="219" t="s">
        <v>145</v>
      </c>
      <c r="E108" s="42"/>
      <c r="F108" s="220" t="s">
        <v>732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145</v>
      </c>
      <c r="AU108" s="19" t="s">
        <v>86</v>
      </c>
    </row>
    <row r="109" s="2" customFormat="1">
      <c r="A109" s="40"/>
      <c r="B109" s="41"/>
      <c r="C109" s="42"/>
      <c r="D109" s="224" t="s">
        <v>147</v>
      </c>
      <c r="E109" s="42"/>
      <c r="F109" s="225" t="s">
        <v>733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147</v>
      </c>
      <c r="AU109" s="19" t="s">
        <v>86</v>
      </c>
    </row>
    <row r="110" s="2" customFormat="1">
      <c r="A110" s="40"/>
      <c r="B110" s="41"/>
      <c r="C110" s="42"/>
      <c r="D110" s="219" t="s">
        <v>149</v>
      </c>
      <c r="E110" s="42"/>
      <c r="F110" s="226" t="s">
        <v>710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149</v>
      </c>
      <c r="AU110" s="19" t="s">
        <v>86</v>
      </c>
    </row>
    <row r="111" s="13" customFormat="1">
      <c r="A111" s="13"/>
      <c r="B111" s="227"/>
      <c r="C111" s="228"/>
      <c r="D111" s="219" t="s">
        <v>151</v>
      </c>
      <c r="E111" s="229" t="s">
        <v>19</v>
      </c>
      <c r="F111" s="230" t="s">
        <v>734</v>
      </c>
      <c r="G111" s="228"/>
      <c r="H111" s="231">
        <v>5364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151</v>
      </c>
      <c r="AU111" s="237" t="s">
        <v>86</v>
      </c>
      <c r="AV111" s="13" t="s">
        <v>86</v>
      </c>
      <c r="AW111" s="13" t="s">
        <v>35</v>
      </c>
      <c r="AX111" s="13" t="s">
        <v>84</v>
      </c>
      <c r="AY111" s="237" t="s">
        <v>136</v>
      </c>
    </row>
    <row r="112" s="13" customFormat="1">
      <c r="A112" s="13"/>
      <c r="B112" s="227"/>
      <c r="C112" s="228"/>
      <c r="D112" s="219" t="s">
        <v>151</v>
      </c>
      <c r="E112" s="228"/>
      <c r="F112" s="230" t="s">
        <v>735</v>
      </c>
      <c r="G112" s="228"/>
      <c r="H112" s="231">
        <v>10728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151</v>
      </c>
      <c r="AU112" s="237" t="s">
        <v>86</v>
      </c>
      <c r="AV112" s="13" t="s">
        <v>86</v>
      </c>
      <c r="AW112" s="13" t="s">
        <v>4</v>
      </c>
      <c r="AX112" s="13" t="s">
        <v>84</v>
      </c>
      <c r="AY112" s="237" t="s">
        <v>136</v>
      </c>
    </row>
    <row r="113" s="2" customFormat="1" ht="21.75" customHeight="1">
      <c r="A113" s="40"/>
      <c r="B113" s="41"/>
      <c r="C113" s="206" t="s">
        <v>245</v>
      </c>
      <c r="D113" s="206" t="s">
        <v>138</v>
      </c>
      <c r="E113" s="207" t="s">
        <v>736</v>
      </c>
      <c r="F113" s="208" t="s">
        <v>737</v>
      </c>
      <c r="G113" s="209" t="s">
        <v>155</v>
      </c>
      <c r="H113" s="210">
        <v>5364</v>
      </c>
      <c r="I113" s="211"/>
      <c r="J113" s="212">
        <f>ROUND(I113*H113,2)</f>
        <v>0</v>
      </c>
      <c r="K113" s="208" t="s">
        <v>142</v>
      </c>
      <c r="L113" s="46"/>
      <c r="M113" s="213" t="s">
        <v>19</v>
      </c>
      <c r="N113" s="214" t="s">
        <v>47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143</v>
      </c>
      <c r="AT113" s="217" t="s">
        <v>138</v>
      </c>
      <c r="AU113" s="217" t="s">
        <v>86</v>
      </c>
      <c r="AY113" s="19" t="s">
        <v>136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84</v>
      </c>
      <c r="BK113" s="218">
        <f>ROUND(I113*H113,2)</f>
        <v>0</v>
      </c>
      <c r="BL113" s="19" t="s">
        <v>143</v>
      </c>
      <c r="BM113" s="217" t="s">
        <v>738</v>
      </c>
    </row>
    <row r="114" s="2" customFormat="1">
      <c r="A114" s="40"/>
      <c r="B114" s="41"/>
      <c r="C114" s="42"/>
      <c r="D114" s="219" t="s">
        <v>145</v>
      </c>
      <c r="E114" s="42"/>
      <c r="F114" s="220" t="s">
        <v>739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145</v>
      </c>
      <c r="AU114" s="19" t="s">
        <v>86</v>
      </c>
    </row>
    <row r="115" s="2" customFormat="1">
      <c r="A115" s="40"/>
      <c r="B115" s="41"/>
      <c r="C115" s="42"/>
      <c r="D115" s="224" t="s">
        <v>147</v>
      </c>
      <c r="E115" s="42"/>
      <c r="F115" s="225" t="s">
        <v>740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147</v>
      </c>
      <c r="AU115" s="19" t="s">
        <v>86</v>
      </c>
    </row>
    <row r="116" s="2" customFormat="1" ht="16.5" customHeight="1">
      <c r="A116" s="40"/>
      <c r="B116" s="41"/>
      <c r="C116" s="206" t="s">
        <v>190</v>
      </c>
      <c r="D116" s="206" t="s">
        <v>138</v>
      </c>
      <c r="E116" s="207" t="s">
        <v>741</v>
      </c>
      <c r="F116" s="208" t="s">
        <v>742</v>
      </c>
      <c r="G116" s="209" t="s">
        <v>155</v>
      </c>
      <c r="H116" s="210">
        <v>5364</v>
      </c>
      <c r="I116" s="211"/>
      <c r="J116" s="212">
        <f>ROUND(I116*H116,2)</f>
        <v>0</v>
      </c>
      <c r="K116" s="208" t="s">
        <v>142</v>
      </c>
      <c r="L116" s="46"/>
      <c r="M116" s="213" t="s">
        <v>19</v>
      </c>
      <c r="N116" s="214" t="s">
        <v>47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143</v>
      </c>
      <c r="AT116" s="217" t="s">
        <v>138</v>
      </c>
      <c r="AU116" s="217" t="s">
        <v>86</v>
      </c>
      <c r="AY116" s="19" t="s">
        <v>136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84</v>
      </c>
      <c r="BK116" s="218">
        <f>ROUND(I116*H116,2)</f>
        <v>0</v>
      </c>
      <c r="BL116" s="19" t="s">
        <v>143</v>
      </c>
      <c r="BM116" s="217" t="s">
        <v>743</v>
      </c>
    </row>
    <row r="117" s="2" customFormat="1">
      <c r="A117" s="40"/>
      <c r="B117" s="41"/>
      <c r="C117" s="42"/>
      <c r="D117" s="219" t="s">
        <v>145</v>
      </c>
      <c r="E117" s="42"/>
      <c r="F117" s="220" t="s">
        <v>744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145</v>
      </c>
      <c r="AU117" s="19" t="s">
        <v>86</v>
      </c>
    </row>
    <row r="118" s="2" customFormat="1">
      <c r="A118" s="40"/>
      <c r="B118" s="41"/>
      <c r="C118" s="42"/>
      <c r="D118" s="224" t="s">
        <v>147</v>
      </c>
      <c r="E118" s="42"/>
      <c r="F118" s="225" t="s">
        <v>745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147</v>
      </c>
      <c r="AU118" s="19" t="s">
        <v>86</v>
      </c>
    </row>
    <row r="119" s="2" customFormat="1">
      <c r="A119" s="40"/>
      <c r="B119" s="41"/>
      <c r="C119" s="42"/>
      <c r="D119" s="219" t="s">
        <v>149</v>
      </c>
      <c r="E119" s="42"/>
      <c r="F119" s="226" t="s">
        <v>746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149</v>
      </c>
      <c r="AU119" s="19" t="s">
        <v>86</v>
      </c>
    </row>
    <row r="120" s="13" customFormat="1">
      <c r="A120" s="13"/>
      <c r="B120" s="227"/>
      <c r="C120" s="228"/>
      <c r="D120" s="219" t="s">
        <v>151</v>
      </c>
      <c r="E120" s="229" t="s">
        <v>19</v>
      </c>
      <c r="F120" s="230" t="s">
        <v>734</v>
      </c>
      <c r="G120" s="228"/>
      <c r="H120" s="231">
        <v>5364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151</v>
      </c>
      <c r="AU120" s="237" t="s">
        <v>86</v>
      </c>
      <c r="AV120" s="13" t="s">
        <v>86</v>
      </c>
      <c r="AW120" s="13" t="s">
        <v>35</v>
      </c>
      <c r="AX120" s="13" t="s">
        <v>84</v>
      </c>
      <c r="AY120" s="237" t="s">
        <v>136</v>
      </c>
    </row>
    <row r="121" s="2" customFormat="1" ht="16.5" customHeight="1">
      <c r="A121" s="40"/>
      <c r="B121" s="41"/>
      <c r="C121" s="206" t="s">
        <v>242</v>
      </c>
      <c r="D121" s="206" t="s">
        <v>138</v>
      </c>
      <c r="E121" s="207" t="s">
        <v>747</v>
      </c>
      <c r="F121" s="208" t="s">
        <v>748</v>
      </c>
      <c r="G121" s="209" t="s">
        <v>155</v>
      </c>
      <c r="H121" s="210">
        <v>5364</v>
      </c>
      <c r="I121" s="211"/>
      <c r="J121" s="212">
        <f>ROUND(I121*H121,2)</f>
        <v>0</v>
      </c>
      <c r="K121" s="208" t="s">
        <v>142</v>
      </c>
      <c r="L121" s="46"/>
      <c r="M121" s="213" t="s">
        <v>19</v>
      </c>
      <c r="N121" s="214" t="s">
        <v>47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143</v>
      </c>
      <c r="AT121" s="217" t="s">
        <v>138</v>
      </c>
      <c r="AU121" s="217" t="s">
        <v>86</v>
      </c>
      <c r="AY121" s="19" t="s">
        <v>136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84</v>
      </c>
      <c r="BK121" s="218">
        <f>ROUND(I121*H121,2)</f>
        <v>0</v>
      </c>
      <c r="BL121" s="19" t="s">
        <v>143</v>
      </c>
      <c r="BM121" s="217" t="s">
        <v>749</v>
      </c>
    </row>
    <row r="122" s="2" customFormat="1">
      <c r="A122" s="40"/>
      <c r="B122" s="41"/>
      <c r="C122" s="42"/>
      <c r="D122" s="219" t="s">
        <v>145</v>
      </c>
      <c r="E122" s="42"/>
      <c r="F122" s="220" t="s">
        <v>750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145</v>
      </c>
      <c r="AU122" s="19" t="s">
        <v>86</v>
      </c>
    </row>
    <row r="123" s="2" customFormat="1">
      <c r="A123" s="40"/>
      <c r="B123" s="41"/>
      <c r="C123" s="42"/>
      <c r="D123" s="224" t="s">
        <v>147</v>
      </c>
      <c r="E123" s="42"/>
      <c r="F123" s="225" t="s">
        <v>751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147</v>
      </c>
      <c r="AU123" s="19" t="s">
        <v>86</v>
      </c>
    </row>
    <row r="124" s="2" customFormat="1">
      <c r="A124" s="40"/>
      <c r="B124" s="41"/>
      <c r="C124" s="42"/>
      <c r="D124" s="219" t="s">
        <v>149</v>
      </c>
      <c r="E124" s="42"/>
      <c r="F124" s="226" t="s">
        <v>752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149</v>
      </c>
      <c r="AU124" s="19" t="s">
        <v>86</v>
      </c>
    </row>
    <row r="125" s="13" customFormat="1">
      <c r="A125" s="13"/>
      <c r="B125" s="227"/>
      <c r="C125" s="228"/>
      <c r="D125" s="219" t="s">
        <v>151</v>
      </c>
      <c r="E125" s="229" t="s">
        <v>19</v>
      </c>
      <c r="F125" s="230" t="s">
        <v>734</v>
      </c>
      <c r="G125" s="228"/>
      <c r="H125" s="231">
        <v>5364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151</v>
      </c>
      <c r="AU125" s="237" t="s">
        <v>86</v>
      </c>
      <c r="AV125" s="13" t="s">
        <v>86</v>
      </c>
      <c r="AW125" s="13" t="s">
        <v>35</v>
      </c>
      <c r="AX125" s="13" t="s">
        <v>84</v>
      </c>
      <c r="AY125" s="237" t="s">
        <v>136</v>
      </c>
    </row>
    <row r="126" s="2" customFormat="1" ht="16.5" customHeight="1">
      <c r="A126" s="40"/>
      <c r="B126" s="41"/>
      <c r="C126" s="206" t="s">
        <v>220</v>
      </c>
      <c r="D126" s="206" t="s">
        <v>138</v>
      </c>
      <c r="E126" s="207" t="s">
        <v>753</v>
      </c>
      <c r="F126" s="208" t="s">
        <v>754</v>
      </c>
      <c r="G126" s="209" t="s">
        <v>438</v>
      </c>
      <c r="H126" s="210">
        <v>1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47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143</v>
      </c>
      <c r="AT126" s="217" t="s">
        <v>138</v>
      </c>
      <c r="AU126" s="217" t="s">
        <v>86</v>
      </c>
      <c r="AY126" s="19" t="s">
        <v>136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84</v>
      </c>
      <c r="BK126" s="218">
        <f>ROUND(I126*H126,2)</f>
        <v>0</v>
      </c>
      <c r="BL126" s="19" t="s">
        <v>143</v>
      </c>
      <c r="BM126" s="217" t="s">
        <v>755</v>
      </c>
    </row>
    <row r="127" s="2" customFormat="1">
      <c r="A127" s="40"/>
      <c r="B127" s="41"/>
      <c r="C127" s="42"/>
      <c r="D127" s="219" t="s">
        <v>145</v>
      </c>
      <c r="E127" s="42"/>
      <c r="F127" s="220" t="s">
        <v>754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145</v>
      </c>
      <c r="AU127" s="19" t="s">
        <v>86</v>
      </c>
    </row>
    <row r="128" s="2" customFormat="1">
      <c r="A128" s="40"/>
      <c r="B128" s="41"/>
      <c r="C128" s="42"/>
      <c r="D128" s="219" t="s">
        <v>149</v>
      </c>
      <c r="E128" s="42"/>
      <c r="F128" s="226" t="s">
        <v>756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149</v>
      </c>
      <c r="AU128" s="19" t="s">
        <v>86</v>
      </c>
    </row>
    <row r="129" s="2" customFormat="1" ht="16.5" customHeight="1">
      <c r="A129" s="40"/>
      <c r="B129" s="41"/>
      <c r="C129" s="206" t="s">
        <v>418</v>
      </c>
      <c r="D129" s="206" t="s">
        <v>138</v>
      </c>
      <c r="E129" s="207" t="s">
        <v>757</v>
      </c>
      <c r="F129" s="208" t="s">
        <v>758</v>
      </c>
      <c r="G129" s="209" t="s">
        <v>155</v>
      </c>
      <c r="H129" s="210">
        <v>5364</v>
      </c>
      <c r="I129" s="211"/>
      <c r="J129" s="212">
        <f>ROUND(I129*H129,2)</f>
        <v>0</v>
      </c>
      <c r="K129" s="208" t="s">
        <v>19</v>
      </c>
      <c r="L129" s="46"/>
      <c r="M129" s="213" t="s">
        <v>19</v>
      </c>
      <c r="N129" s="214" t="s">
        <v>47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143</v>
      </c>
      <c r="AT129" s="217" t="s">
        <v>138</v>
      </c>
      <c r="AU129" s="217" t="s">
        <v>86</v>
      </c>
      <c r="AY129" s="19" t="s">
        <v>136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84</v>
      </c>
      <c r="BK129" s="218">
        <f>ROUND(I129*H129,2)</f>
        <v>0</v>
      </c>
      <c r="BL129" s="19" t="s">
        <v>143</v>
      </c>
      <c r="BM129" s="217" t="s">
        <v>759</v>
      </c>
    </row>
    <row r="130" s="2" customFormat="1">
      <c r="A130" s="40"/>
      <c r="B130" s="41"/>
      <c r="C130" s="42"/>
      <c r="D130" s="219" t="s">
        <v>145</v>
      </c>
      <c r="E130" s="42"/>
      <c r="F130" s="220" t="s">
        <v>758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145</v>
      </c>
      <c r="AU130" s="19" t="s">
        <v>86</v>
      </c>
    </row>
    <row r="131" s="2" customFormat="1">
      <c r="A131" s="40"/>
      <c r="B131" s="41"/>
      <c r="C131" s="42"/>
      <c r="D131" s="219" t="s">
        <v>149</v>
      </c>
      <c r="E131" s="42"/>
      <c r="F131" s="226" t="s">
        <v>760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149</v>
      </c>
      <c r="AU131" s="19" t="s">
        <v>86</v>
      </c>
    </row>
    <row r="132" s="13" customFormat="1">
      <c r="A132" s="13"/>
      <c r="B132" s="227"/>
      <c r="C132" s="228"/>
      <c r="D132" s="219" t="s">
        <v>151</v>
      </c>
      <c r="E132" s="229" t="s">
        <v>19</v>
      </c>
      <c r="F132" s="230" t="s">
        <v>734</v>
      </c>
      <c r="G132" s="228"/>
      <c r="H132" s="231">
        <v>5364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151</v>
      </c>
      <c r="AU132" s="237" t="s">
        <v>86</v>
      </c>
      <c r="AV132" s="13" t="s">
        <v>86</v>
      </c>
      <c r="AW132" s="13" t="s">
        <v>35</v>
      </c>
      <c r="AX132" s="13" t="s">
        <v>84</v>
      </c>
      <c r="AY132" s="237" t="s">
        <v>136</v>
      </c>
    </row>
    <row r="133" s="2" customFormat="1" ht="24.15" customHeight="1">
      <c r="A133" s="40"/>
      <c r="B133" s="41"/>
      <c r="C133" s="206" t="s">
        <v>8</v>
      </c>
      <c r="D133" s="206" t="s">
        <v>138</v>
      </c>
      <c r="E133" s="207" t="s">
        <v>761</v>
      </c>
      <c r="F133" s="208" t="s">
        <v>762</v>
      </c>
      <c r="G133" s="209" t="s">
        <v>763</v>
      </c>
      <c r="H133" s="210">
        <v>1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47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143</v>
      </c>
      <c r="AT133" s="217" t="s">
        <v>138</v>
      </c>
      <c r="AU133" s="217" t="s">
        <v>86</v>
      </c>
      <c r="AY133" s="19" t="s">
        <v>136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84</v>
      </c>
      <c r="BK133" s="218">
        <f>ROUND(I133*H133,2)</f>
        <v>0</v>
      </c>
      <c r="BL133" s="19" t="s">
        <v>143</v>
      </c>
      <c r="BM133" s="217" t="s">
        <v>764</v>
      </c>
    </row>
    <row r="134" s="2" customFormat="1">
      <c r="A134" s="40"/>
      <c r="B134" s="41"/>
      <c r="C134" s="42"/>
      <c r="D134" s="219" t="s">
        <v>145</v>
      </c>
      <c r="E134" s="42"/>
      <c r="F134" s="220" t="s">
        <v>762</v>
      </c>
      <c r="G134" s="42"/>
      <c r="H134" s="42"/>
      <c r="I134" s="221"/>
      <c r="J134" s="42"/>
      <c r="K134" s="42"/>
      <c r="L134" s="46"/>
      <c r="M134" s="269"/>
      <c r="N134" s="270"/>
      <c r="O134" s="271"/>
      <c r="P134" s="271"/>
      <c r="Q134" s="271"/>
      <c r="R134" s="271"/>
      <c r="S134" s="271"/>
      <c r="T134" s="272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145</v>
      </c>
      <c r="AU134" s="19" t="s">
        <v>86</v>
      </c>
    </row>
    <row r="135" s="2" customFormat="1" ht="6.96" customHeight="1">
      <c r="A135" s="40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46"/>
      <c r="M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</sheetData>
  <sheetProtection sheet="1" autoFilter="0" formatColumns="0" formatRows="0" objects="1" scenarios="1" spinCount="100000" saltValue="/wq3rzKkbTnrmb1EdC8M7Q2oOnRuhkSyjt7UfZuSv/EJgp0kVRACCjEVscUS7CFlF9vpDyAknPVu9fMsWCkzLw==" hashValue="ghgR5oY8hyAZZKOG4J1O0PZjqUlcwgc5We8gyJ50Hy1S0PMZz4FIeSpZW+FWQNJS7sxFhJ56OWq1TdR3RGm/8g==" algorithmName="SHA-512" password="CC35"/>
  <autoFilter ref="C80:K13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5_01/111103212"/>
    <hyperlink ref="F90" r:id="rId2" display="https://podminky.urs.cz/item/CS_URS_2025_01/122703602"/>
    <hyperlink ref="F95" r:id="rId3" display="https://podminky.urs.cz/item/CS_URS_2025_01/122703603"/>
    <hyperlink ref="F100" r:id="rId4" display="https://podminky.urs.cz/item/CS_URS_2025_01/124153101"/>
    <hyperlink ref="F105" r:id="rId5" display="https://podminky.urs.cz/item/CS_URS_2025_01/124153109"/>
    <hyperlink ref="F109" r:id="rId6" display="https://podminky.urs.cz/item/CS_URS_2025_01/162253101"/>
    <hyperlink ref="F115" r:id="rId7" display="https://podminky.urs.cz/item/CS_URS_2025_01/162351104"/>
    <hyperlink ref="F118" r:id="rId8" display="https://podminky.urs.cz/item/CS_URS_2025_01/167151111"/>
    <hyperlink ref="F123" r:id="rId9" display="https://podminky.urs.cz/item/CS_URS_2025_01/17125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108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VN Machová, odstranění nánosů a oprava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765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29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ROUND((SUM(BE84:BE177)),  2)</f>
        <v>0</v>
      </c>
      <c r="G33" s="40"/>
      <c r="H33" s="40"/>
      <c r="I33" s="150">
        <v>0.20999999999999999</v>
      </c>
      <c r="J33" s="149">
        <f>ROUND(((SUM(BE84:BE177))*I33),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ROUND((SUM(BF84:BF177)),  2)</f>
        <v>0</v>
      </c>
      <c r="G34" s="40"/>
      <c r="H34" s="40"/>
      <c r="I34" s="150">
        <v>0.12</v>
      </c>
      <c r="J34" s="149">
        <f>ROUND(((SUM(BF84:BF177))*I34),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ROUND((SUM(BG84:BG177)),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ROUND((SUM(BH84:BH177)),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ROUND((SUM(BI84:BI177)),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VN Machová, odstranění nánosů a oprava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04 - Oprava opevnění břehů nádrže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VN Machová</v>
      </c>
      <c r="G52" s="42"/>
      <c r="H52" s="42"/>
      <c r="I52" s="34" t="s">
        <v>23</v>
      </c>
      <c r="J52" s="74" t="str">
        <f>IF(J12="","",J12)</f>
        <v>12. 11. 2024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Moravy, s.p.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Tomáš Pecival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116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117</v>
      </c>
      <c r="E62" s="176"/>
      <c r="F62" s="176"/>
      <c r="G62" s="176"/>
      <c r="H62" s="176"/>
      <c r="I62" s="176"/>
      <c r="J62" s="177">
        <f>J144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118</v>
      </c>
      <c r="E63" s="176"/>
      <c r="F63" s="176"/>
      <c r="G63" s="176"/>
      <c r="H63" s="176"/>
      <c r="I63" s="176"/>
      <c r="J63" s="177">
        <f>J169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120</v>
      </c>
      <c r="E64" s="176"/>
      <c r="F64" s="176"/>
      <c r="G64" s="176"/>
      <c r="H64" s="176"/>
      <c r="I64" s="176"/>
      <c r="J64" s="177">
        <f>J174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121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VN Machová, odstranění nánosů a oprava nádrže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109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04 - Oprava opevnění břehů nádrže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VN Machová</v>
      </c>
      <c r="G78" s="42"/>
      <c r="H78" s="42"/>
      <c r="I78" s="34" t="s">
        <v>23</v>
      </c>
      <c r="J78" s="74" t="str">
        <f>IF(J12="","",J12)</f>
        <v>12. 11. 2024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Povodí Moravy, s.p.</v>
      </c>
      <c r="G80" s="42"/>
      <c r="H80" s="42"/>
      <c r="I80" s="34" t="s">
        <v>33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>Ing. Tomáš Pecival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122</v>
      </c>
      <c r="D83" s="182" t="s">
        <v>61</v>
      </c>
      <c r="E83" s="182" t="s">
        <v>57</v>
      </c>
      <c r="F83" s="182" t="s">
        <v>58</v>
      </c>
      <c r="G83" s="182" t="s">
        <v>123</v>
      </c>
      <c r="H83" s="182" t="s">
        <v>124</v>
      </c>
      <c r="I83" s="182" t="s">
        <v>125</v>
      </c>
      <c r="J83" s="182" t="s">
        <v>113</v>
      </c>
      <c r="K83" s="183" t="s">
        <v>126</v>
      </c>
      <c r="L83" s="184"/>
      <c r="M83" s="94" t="s">
        <v>19</v>
      </c>
      <c r="N83" s="95" t="s">
        <v>46</v>
      </c>
      <c r="O83" s="95" t="s">
        <v>127</v>
      </c>
      <c r="P83" s="95" t="s">
        <v>128</v>
      </c>
      <c r="Q83" s="95" t="s">
        <v>129</v>
      </c>
      <c r="R83" s="95" t="s">
        <v>130</v>
      </c>
      <c r="S83" s="95" t="s">
        <v>131</v>
      </c>
      <c r="T83" s="96" t="s">
        <v>132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133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579.03698159999988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75</v>
      </c>
      <c r="AU84" s="19" t="s">
        <v>114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75</v>
      </c>
      <c r="E85" s="193" t="s">
        <v>134</v>
      </c>
      <c r="F85" s="193" t="s">
        <v>135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P86+P144+P169+P174</f>
        <v>0</v>
      </c>
      <c r="Q85" s="198"/>
      <c r="R85" s="199">
        <f>R86+R144+R169+R174</f>
        <v>579.03698159999988</v>
      </c>
      <c r="S85" s="198"/>
      <c r="T85" s="200">
        <f>T86+T144+T169+T174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84</v>
      </c>
      <c r="AT85" s="202" t="s">
        <v>75</v>
      </c>
      <c r="AU85" s="202" t="s">
        <v>76</v>
      </c>
      <c r="AY85" s="201" t="s">
        <v>136</v>
      </c>
      <c r="BK85" s="203">
        <f>BK86+BK144+BK169+BK174</f>
        <v>0</v>
      </c>
    </row>
    <row r="86" s="12" customFormat="1" ht="22.8" customHeight="1">
      <c r="A86" s="12"/>
      <c r="B86" s="190"/>
      <c r="C86" s="191"/>
      <c r="D86" s="192" t="s">
        <v>75</v>
      </c>
      <c r="E86" s="204" t="s">
        <v>84</v>
      </c>
      <c r="F86" s="204" t="s">
        <v>137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SUM(P87:P143)</f>
        <v>0</v>
      </c>
      <c r="Q86" s="198"/>
      <c r="R86" s="199">
        <f>SUM(R87:R143)</f>
        <v>0.0043800000000000002</v>
      </c>
      <c r="S86" s="198"/>
      <c r="T86" s="200">
        <f>SUM(T87:T143)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84</v>
      </c>
      <c r="AT86" s="202" t="s">
        <v>75</v>
      </c>
      <c r="AU86" s="202" t="s">
        <v>84</v>
      </c>
      <c r="AY86" s="201" t="s">
        <v>136</v>
      </c>
      <c r="BK86" s="203">
        <f>SUM(BK87:BK143)</f>
        <v>0</v>
      </c>
    </row>
    <row r="87" s="2" customFormat="1" ht="21.75" customHeight="1">
      <c r="A87" s="40"/>
      <c r="B87" s="41"/>
      <c r="C87" s="206" t="s">
        <v>143</v>
      </c>
      <c r="D87" s="206" t="s">
        <v>138</v>
      </c>
      <c r="E87" s="207" t="s">
        <v>180</v>
      </c>
      <c r="F87" s="208" t="s">
        <v>181</v>
      </c>
      <c r="G87" s="209" t="s">
        <v>155</v>
      </c>
      <c r="H87" s="210">
        <v>293.41000000000003</v>
      </c>
      <c r="I87" s="211"/>
      <c r="J87" s="212">
        <f>ROUND(I87*H87,2)</f>
        <v>0</v>
      </c>
      <c r="K87" s="208" t="s">
        <v>142</v>
      </c>
      <c r="L87" s="46"/>
      <c r="M87" s="213" t="s">
        <v>19</v>
      </c>
      <c r="N87" s="214" t="s">
        <v>47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143</v>
      </c>
      <c r="AT87" s="217" t="s">
        <v>138</v>
      </c>
      <c r="AU87" s="217" t="s">
        <v>86</v>
      </c>
      <c r="AY87" s="19" t="s">
        <v>136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84</v>
      </c>
      <c r="BK87" s="218">
        <f>ROUND(I87*H87,2)</f>
        <v>0</v>
      </c>
      <c r="BL87" s="19" t="s">
        <v>143</v>
      </c>
      <c r="BM87" s="217" t="s">
        <v>766</v>
      </c>
    </row>
    <row r="88" s="2" customFormat="1">
      <c r="A88" s="40"/>
      <c r="B88" s="41"/>
      <c r="C88" s="42"/>
      <c r="D88" s="219" t="s">
        <v>145</v>
      </c>
      <c r="E88" s="42"/>
      <c r="F88" s="220" t="s">
        <v>183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145</v>
      </c>
      <c r="AU88" s="19" t="s">
        <v>86</v>
      </c>
    </row>
    <row r="89" s="2" customFormat="1">
      <c r="A89" s="40"/>
      <c r="B89" s="41"/>
      <c r="C89" s="42"/>
      <c r="D89" s="224" t="s">
        <v>147</v>
      </c>
      <c r="E89" s="42"/>
      <c r="F89" s="225" t="s">
        <v>184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147</v>
      </c>
      <c r="AU89" s="19" t="s">
        <v>86</v>
      </c>
    </row>
    <row r="90" s="14" customFormat="1">
      <c r="A90" s="14"/>
      <c r="B90" s="238"/>
      <c r="C90" s="239"/>
      <c r="D90" s="219" t="s">
        <v>151</v>
      </c>
      <c r="E90" s="240" t="s">
        <v>19</v>
      </c>
      <c r="F90" s="241" t="s">
        <v>767</v>
      </c>
      <c r="G90" s="239"/>
      <c r="H90" s="240" t="s">
        <v>19</v>
      </c>
      <c r="I90" s="242"/>
      <c r="J90" s="239"/>
      <c r="K90" s="239"/>
      <c r="L90" s="243"/>
      <c r="M90" s="244"/>
      <c r="N90" s="245"/>
      <c r="O90" s="245"/>
      <c r="P90" s="245"/>
      <c r="Q90" s="245"/>
      <c r="R90" s="245"/>
      <c r="S90" s="245"/>
      <c r="T90" s="24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151</v>
      </c>
      <c r="AU90" s="247" t="s">
        <v>86</v>
      </c>
      <c r="AV90" s="14" t="s">
        <v>84</v>
      </c>
      <c r="AW90" s="14" t="s">
        <v>35</v>
      </c>
      <c r="AX90" s="14" t="s">
        <v>76</v>
      </c>
      <c r="AY90" s="247" t="s">
        <v>136</v>
      </c>
    </row>
    <row r="91" s="13" customFormat="1">
      <c r="A91" s="13"/>
      <c r="B91" s="227"/>
      <c r="C91" s="228"/>
      <c r="D91" s="219" t="s">
        <v>151</v>
      </c>
      <c r="E91" s="229" t="s">
        <v>19</v>
      </c>
      <c r="F91" s="230" t="s">
        <v>768</v>
      </c>
      <c r="G91" s="228"/>
      <c r="H91" s="231">
        <v>175.23400000000001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151</v>
      </c>
      <c r="AU91" s="237" t="s">
        <v>86</v>
      </c>
      <c r="AV91" s="13" t="s">
        <v>86</v>
      </c>
      <c r="AW91" s="13" t="s">
        <v>35</v>
      </c>
      <c r="AX91" s="13" t="s">
        <v>76</v>
      </c>
      <c r="AY91" s="237" t="s">
        <v>136</v>
      </c>
    </row>
    <row r="92" s="14" customFormat="1">
      <c r="A92" s="14"/>
      <c r="B92" s="238"/>
      <c r="C92" s="239"/>
      <c r="D92" s="219" t="s">
        <v>151</v>
      </c>
      <c r="E92" s="240" t="s">
        <v>19</v>
      </c>
      <c r="F92" s="241" t="s">
        <v>769</v>
      </c>
      <c r="G92" s="239"/>
      <c r="H92" s="240" t="s">
        <v>19</v>
      </c>
      <c r="I92" s="242"/>
      <c r="J92" s="239"/>
      <c r="K92" s="239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151</v>
      </c>
      <c r="AU92" s="247" t="s">
        <v>86</v>
      </c>
      <c r="AV92" s="14" t="s">
        <v>84</v>
      </c>
      <c r="AW92" s="14" t="s">
        <v>35</v>
      </c>
      <c r="AX92" s="14" t="s">
        <v>76</v>
      </c>
      <c r="AY92" s="247" t="s">
        <v>136</v>
      </c>
    </row>
    <row r="93" s="13" customFormat="1">
      <c r="A93" s="13"/>
      <c r="B93" s="227"/>
      <c r="C93" s="228"/>
      <c r="D93" s="219" t="s">
        <v>151</v>
      </c>
      <c r="E93" s="229" t="s">
        <v>19</v>
      </c>
      <c r="F93" s="230" t="s">
        <v>770</v>
      </c>
      <c r="G93" s="228"/>
      <c r="H93" s="231">
        <v>118.176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151</v>
      </c>
      <c r="AU93" s="237" t="s">
        <v>86</v>
      </c>
      <c r="AV93" s="13" t="s">
        <v>86</v>
      </c>
      <c r="AW93" s="13" t="s">
        <v>35</v>
      </c>
      <c r="AX93" s="13" t="s">
        <v>76</v>
      </c>
      <c r="AY93" s="237" t="s">
        <v>136</v>
      </c>
    </row>
    <row r="94" s="15" customFormat="1">
      <c r="A94" s="15"/>
      <c r="B94" s="248"/>
      <c r="C94" s="249"/>
      <c r="D94" s="219" t="s">
        <v>151</v>
      </c>
      <c r="E94" s="250" t="s">
        <v>19</v>
      </c>
      <c r="F94" s="251" t="s">
        <v>189</v>
      </c>
      <c r="G94" s="249"/>
      <c r="H94" s="252">
        <v>293.41000000000003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8" t="s">
        <v>151</v>
      </c>
      <c r="AU94" s="258" t="s">
        <v>86</v>
      </c>
      <c r="AV94" s="15" t="s">
        <v>143</v>
      </c>
      <c r="AW94" s="15" t="s">
        <v>35</v>
      </c>
      <c r="AX94" s="15" t="s">
        <v>84</v>
      </c>
      <c r="AY94" s="258" t="s">
        <v>136</v>
      </c>
    </row>
    <row r="95" s="2" customFormat="1" ht="16.5" customHeight="1">
      <c r="A95" s="40"/>
      <c r="B95" s="41"/>
      <c r="C95" s="206" t="s">
        <v>179</v>
      </c>
      <c r="D95" s="206" t="s">
        <v>138</v>
      </c>
      <c r="E95" s="207" t="s">
        <v>771</v>
      </c>
      <c r="F95" s="208" t="s">
        <v>772</v>
      </c>
      <c r="G95" s="209" t="s">
        <v>141</v>
      </c>
      <c r="H95" s="210">
        <v>50</v>
      </c>
      <c r="I95" s="211"/>
      <c r="J95" s="212">
        <f>ROUND(I95*H95,2)</f>
        <v>0</v>
      </c>
      <c r="K95" s="208" t="s">
        <v>142</v>
      </c>
      <c r="L95" s="46"/>
      <c r="M95" s="213" t="s">
        <v>19</v>
      </c>
      <c r="N95" s="214" t="s">
        <v>47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143</v>
      </c>
      <c r="AT95" s="217" t="s">
        <v>138</v>
      </c>
      <c r="AU95" s="217" t="s">
        <v>86</v>
      </c>
      <c r="AY95" s="19" t="s">
        <v>136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143</v>
      </c>
      <c r="BM95" s="217" t="s">
        <v>773</v>
      </c>
    </row>
    <row r="96" s="2" customFormat="1">
      <c r="A96" s="40"/>
      <c r="B96" s="41"/>
      <c r="C96" s="42"/>
      <c r="D96" s="219" t="s">
        <v>145</v>
      </c>
      <c r="E96" s="42"/>
      <c r="F96" s="220" t="s">
        <v>774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145</v>
      </c>
      <c r="AU96" s="19" t="s">
        <v>86</v>
      </c>
    </row>
    <row r="97" s="2" customFormat="1">
      <c r="A97" s="40"/>
      <c r="B97" s="41"/>
      <c r="C97" s="42"/>
      <c r="D97" s="224" t="s">
        <v>147</v>
      </c>
      <c r="E97" s="42"/>
      <c r="F97" s="225" t="s">
        <v>775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147</v>
      </c>
      <c r="AU97" s="19" t="s">
        <v>86</v>
      </c>
    </row>
    <row r="98" s="2" customFormat="1">
      <c r="A98" s="40"/>
      <c r="B98" s="41"/>
      <c r="C98" s="42"/>
      <c r="D98" s="219" t="s">
        <v>149</v>
      </c>
      <c r="E98" s="42"/>
      <c r="F98" s="226" t="s">
        <v>776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149</v>
      </c>
      <c r="AU98" s="19" t="s">
        <v>86</v>
      </c>
    </row>
    <row r="99" s="13" customFormat="1">
      <c r="A99" s="13"/>
      <c r="B99" s="227"/>
      <c r="C99" s="228"/>
      <c r="D99" s="219" t="s">
        <v>151</v>
      </c>
      <c r="E99" s="229" t="s">
        <v>19</v>
      </c>
      <c r="F99" s="230" t="s">
        <v>777</v>
      </c>
      <c r="G99" s="228"/>
      <c r="H99" s="231">
        <v>50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151</v>
      </c>
      <c r="AU99" s="237" t="s">
        <v>86</v>
      </c>
      <c r="AV99" s="13" t="s">
        <v>86</v>
      </c>
      <c r="AW99" s="13" t="s">
        <v>35</v>
      </c>
      <c r="AX99" s="13" t="s">
        <v>84</v>
      </c>
      <c r="AY99" s="237" t="s">
        <v>136</v>
      </c>
    </row>
    <row r="100" s="2" customFormat="1" ht="21.75" customHeight="1">
      <c r="A100" s="40"/>
      <c r="B100" s="41"/>
      <c r="C100" s="206" t="s">
        <v>190</v>
      </c>
      <c r="D100" s="206" t="s">
        <v>138</v>
      </c>
      <c r="E100" s="207" t="s">
        <v>778</v>
      </c>
      <c r="F100" s="208" t="s">
        <v>779</v>
      </c>
      <c r="G100" s="209" t="s">
        <v>155</v>
      </c>
      <c r="H100" s="210">
        <v>366.41000000000002</v>
      </c>
      <c r="I100" s="211"/>
      <c r="J100" s="212">
        <f>ROUND(I100*H100,2)</f>
        <v>0</v>
      </c>
      <c r="K100" s="208" t="s">
        <v>142</v>
      </c>
      <c r="L100" s="46"/>
      <c r="M100" s="213" t="s">
        <v>19</v>
      </c>
      <c r="N100" s="214" t="s">
        <v>47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143</v>
      </c>
      <c r="AT100" s="217" t="s">
        <v>138</v>
      </c>
      <c r="AU100" s="217" t="s">
        <v>86</v>
      </c>
      <c r="AY100" s="19" t="s">
        <v>136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84</v>
      </c>
      <c r="BK100" s="218">
        <f>ROUND(I100*H100,2)</f>
        <v>0</v>
      </c>
      <c r="BL100" s="19" t="s">
        <v>143</v>
      </c>
      <c r="BM100" s="217" t="s">
        <v>780</v>
      </c>
    </row>
    <row r="101" s="2" customFormat="1">
      <c r="A101" s="40"/>
      <c r="B101" s="41"/>
      <c r="C101" s="42"/>
      <c r="D101" s="219" t="s">
        <v>145</v>
      </c>
      <c r="E101" s="42"/>
      <c r="F101" s="220" t="s">
        <v>781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145</v>
      </c>
      <c r="AU101" s="19" t="s">
        <v>86</v>
      </c>
    </row>
    <row r="102" s="2" customFormat="1">
      <c r="A102" s="40"/>
      <c r="B102" s="41"/>
      <c r="C102" s="42"/>
      <c r="D102" s="224" t="s">
        <v>147</v>
      </c>
      <c r="E102" s="42"/>
      <c r="F102" s="225" t="s">
        <v>782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147</v>
      </c>
      <c r="AU102" s="19" t="s">
        <v>86</v>
      </c>
    </row>
    <row r="103" s="14" customFormat="1">
      <c r="A103" s="14"/>
      <c r="B103" s="238"/>
      <c r="C103" s="239"/>
      <c r="D103" s="219" t="s">
        <v>151</v>
      </c>
      <c r="E103" s="240" t="s">
        <v>19</v>
      </c>
      <c r="F103" s="241" t="s">
        <v>767</v>
      </c>
      <c r="G103" s="239"/>
      <c r="H103" s="240" t="s">
        <v>19</v>
      </c>
      <c r="I103" s="242"/>
      <c r="J103" s="239"/>
      <c r="K103" s="239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151</v>
      </c>
      <c r="AU103" s="247" t="s">
        <v>86</v>
      </c>
      <c r="AV103" s="14" t="s">
        <v>84</v>
      </c>
      <c r="AW103" s="14" t="s">
        <v>35</v>
      </c>
      <c r="AX103" s="14" t="s">
        <v>76</v>
      </c>
      <c r="AY103" s="247" t="s">
        <v>136</v>
      </c>
    </row>
    <row r="104" s="13" customFormat="1">
      <c r="A104" s="13"/>
      <c r="B104" s="227"/>
      <c r="C104" s="228"/>
      <c r="D104" s="219" t="s">
        <v>151</v>
      </c>
      <c r="E104" s="229" t="s">
        <v>19</v>
      </c>
      <c r="F104" s="230" t="s">
        <v>768</v>
      </c>
      <c r="G104" s="228"/>
      <c r="H104" s="231">
        <v>175.23400000000001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151</v>
      </c>
      <c r="AU104" s="237" t="s">
        <v>86</v>
      </c>
      <c r="AV104" s="13" t="s">
        <v>86</v>
      </c>
      <c r="AW104" s="13" t="s">
        <v>35</v>
      </c>
      <c r="AX104" s="13" t="s">
        <v>76</v>
      </c>
      <c r="AY104" s="237" t="s">
        <v>136</v>
      </c>
    </row>
    <row r="105" s="14" customFormat="1">
      <c r="A105" s="14"/>
      <c r="B105" s="238"/>
      <c r="C105" s="239"/>
      <c r="D105" s="219" t="s">
        <v>151</v>
      </c>
      <c r="E105" s="240" t="s">
        <v>19</v>
      </c>
      <c r="F105" s="241" t="s">
        <v>769</v>
      </c>
      <c r="G105" s="239"/>
      <c r="H105" s="240" t="s">
        <v>19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151</v>
      </c>
      <c r="AU105" s="247" t="s">
        <v>86</v>
      </c>
      <c r="AV105" s="14" t="s">
        <v>84</v>
      </c>
      <c r="AW105" s="14" t="s">
        <v>35</v>
      </c>
      <c r="AX105" s="14" t="s">
        <v>76</v>
      </c>
      <c r="AY105" s="247" t="s">
        <v>136</v>
      </c>
    </row>
    <row r="106" s="13" customFormat="1">
      <c r="A106" s="13"/>
      <c r="B106" s="227"/>
      <c r="C106" s="228"/>
      <c r="D106" s="219" t="s">
        <v>151</v>
      </c>
      <c r="E106" s="229" t="s">
        <v>19</v>
      </c>
      <c r="F106" s="230" t="s">
        <v>770</v>
      </c>
      <c r="G106" s="228"/>
      <c r="H106" s="231">
        <v>118.176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151</v>
      </c>
      <c r="AU106" s="237" t="s">
        <v>86</v>
      </c>
      <c r="AV106" s="13" t="s">
        <v>86</v>
      </c>
      <c r="AW106" s="13" t="s">
        <v>35</v>
      </c>
      <c r="AX106" s="13" t="s">
        <v>76</v>
      </c>
      <c r="AY106" s="237" t="s">
        <v>136</v>
      </c>
    </row>
    <row r="107" s="14" customFormat="1">
      <c r="A107" s="14"/>
      <c r="B107" s="238"/>
      <c r="C107" s="239"/>
      <c r="D107" s="219" t="s">
        <v>151</v>
      </c>
      <c r="E107" s="240" t="s">
        <v>19</v>
      </c>
      <c r="F107" s="241" t="s">
        <v>783</v>
      </c>
      <c r="G107" s="239"/>
      <c r="H107" s="240" t="s">
        <v>19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151</v>
      </c>
      <c r="AU107" s="247" t="s">
        <v>86</v>
      </c>
      <c r="AV107" s="14" t="s">
        <v>84</v>
      </c>
      <c r="AW107" s="14" t="s">
        <v>35</v>
      </c>
      <c r="AX107" s="14" t="s">
        <v>76</v>
      </c>
      <c r="AY107" s="247" t="s">
        <v>136</v>
      </c>
    </row>
    <row r="108" s="13" customFormat="1">
      <c r="A108" s="13"/>
      <c r="B108" s="227"/>
      <c r="C108" s="228"/>
      <c r="D108" s="219" t="s">
        <v>151</v>
      </c>
      <c r="E108" s="229" t="s">
        <v>19</v>
      </c>
      <c r="F108" s="230" t="s">
        <v>784</v>
      </c>
      <c r="G108" s="228"/>
      <c r="H108" s="231">
        <v>73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151</v>
      </c>
      <c r="AU108" s="237" t="s">
        <v>86</v>
      </c>
      <c r="AV108" s="13" t="s">
        <v>86</v>
      </c>
      <c r="AW108" s="13" t="s">
        <v>35</v>
      </c>
      <c r="AX108" s="13" t="s">
        <v>76</v>
      </c>
      <c r="AY108" s="237" t="s">
        <v>136</v>
      </c>
    </row>
    <row r="109" s="15" customFormat="1">
      <c r="A109" s="15"/>
      <c r="B109" s="248"/>
      <c r="C109" s="249"/>
      <c r="D109" s="219" t="s">
        <v>151</v>
      </c>
      <c r="E109" s="250" t="s">
        <v>19</v>
      </c>
      <c r="F109" s="251" t="s">
        <v>189</v>
      </c>
      <c r="G109" s="249"/>
      <c r="H109" s="252">
        <v>366.41000000000002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8" t="s">
        <v>151</v>
      </c>
      <c r="AU109" s="258" t="s">
        <v>86</v>
      </c>
      <c r="AV109" s="15" t="s">
        <v>143</v>
      </c>
      <c r="AW109" s="15" t="s">
        <v>35</v>
      </c>
      <c r="AX109" s="15" t="s">
        <v>84</v>
      </c>
      <c r="AY109" s="258" t="s">
        <v>136</v>
      </c>
    </row>
    <row r="110" s="2" customFormat="1" ht="16.5" customHeight="1">
      <c r="A110" s="40"/>
      <c r="B110" s="41"/>
      <c r="C110" s="206" t="s">
        <v>242</v>
      </c>
      <c r="D110" s="206" t="s">
        <v>138</v>
      </c>
      <c r="E110" s="207" t="s">
        <v>221</v>
      </c>
      <c r="F110" s="208" t="s">
        <v>222</v>
      </c>
      <c r="G110" s="209" t="s">
        <v>155</v>
      </c>
      <c r="H110" s="210">
        <v>366.41000000000002</v>
      </c>
      <c r="I110" s="211"/>
      <c r="J110" s="212">
        <f>ROUND(I110*H110,2)</f>
        <v>0</v>
      </c>
      <c r="K110" s="208" t="s">
        <v>142</v>
      </c>
      <c r="L110" s="46"/>
      <c r="M110" s="213" t="s">
        <v>19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143</v>
      </c>
      <c r="AT110" s="217" t="s">
        <v>138</v>
      </c>
      <c r="AU110" s="217" t="s">
        <v>86</v>
      </c>
      <c r="AY110" s="19" t="s">
        <v>136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143</v>
      </c>
      <c r="BM110" s="217" t="s">
        <v>785</v>
      </c>
    </row>
    <row r="111" s="2" customFormat="1">
      <c r="A111" s="40"/>
      <c r="B111" s="41"/>
      <c r="C111" s="42"/>
      <c r="D111" s="219" t="s">
        <v>145</v>
      </c>
      <c r="E111" s="42"/>
      <c r="F111" s="220" t="s">
        <v>224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145</v>
      </c>
      <c r="AU111" s="19" t="s">
        <v>86</v>
      </c>
    </row>
    <row r="112" s="2" customFormat="1">
      <c r="A112" s="40"/>
      <c r="B112" s="41"/>
      <c r="C112" s="42"/>
      <c r="D112" s="224" t="s">
        <v>147</v>
      </c>
      <c r="E112" s="42"/>
      <c r="F112" s="225" t="s">
        <v>225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147</v>
      </c>
      <c r="AU112" s="19" t="s">
        <v>86</v>
      </c>
    </row>
    <row r="113" s="14" customFormat="1">
      <c r="A113" s="14"/>
      <c r="B113" s="238"/>
      <c r="C113" s="239"/>
      <c r="D113" s="219" t="s">
        <v>151</v>
      </c>
      <c r="E113" s="240" t="s">
        <v>19</v>
      </c>
      <c r="F113" s="241" t="s">
        <v>767</v>
      </c>
      <c r="G113" s="239"/>
      <c r="H113" s="240" t="s">
        <v>19</v>
      </c>
      <c r="I113" s="242"/>
      <c r="J113" s="239"/>
      <c r="K113" s="239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151</v>
      </c>
      <c r="AU113" s="247" t="s">
        <v>86</v>
      </c>
      <c r="AV113" s="14" t="s">
        <v>84</v>
      </c>
      <c r="AW113" s="14" t="s">
        <v>35</v>
      </c>
      <c r="AX113" s="14" t="s">
        <v>76</v>
      </c>
      <c r="AY113" s="247" t="s">
        <v>136</v>
      </c>
    </row>
    <row r="114" s="13" customFormat="1">
      <c r="A114" s="13"/>
      <c r="B114" s="227"/>
      <c r="C114" s="228"/>
      <c r="D114" s="219" t="s">
        <v>151</v>
      </c>
      <c r="E114" s="229" t="s">
        <v>19</v>
      </c>
      <c r="F114" s="230" t="s">
        <v>768</v>
      </c>
      <c r="G114" s="228"/>
      <c r="H114" s="231">
        <v>175.23400000000001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151</v>
      </c>
      <c r="AU114" s="237" t="s">
        <v>86</v>
      </c>
      <c r="AV114" s="13" t="s">
        <v>86</v>
      </c>
      <c r="AW114" s="13" t="s">
        <v>35</v>
      </c>
      <c r="AX114" s="13" t="s">
        <v>76</v>
      </c>
      <c r="AY114" s="237" t="s">
        <v>136</v>
      </c>
    </row>
    <row r="115" s="14" customFormat="1">
      <c r="A115" s="14"/>
      <c r="B115" s="238"/>
      <c r="C115" s="239"/>
      <c r="D115" s="219" t="s">
        <v>151</v>
      </c>
      <c r="E115" s="240" t="s">
        <v>19</v>
      </c>
      <c r="F115" s="241" t="s">
        <v>769</v>
      </c>
      <c r="G115" s="239"/>
      <c r="H115" s="240" t="s">
        <v>19</v>
      </c>
      <c r="I115" s="242"/>
      <c r="J115" s="239"/>
      <c r="K115" s="239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151</v>
      </c>
      <c r="AU115" s="247" t="s">
        <v>86</v>
      </c>
      <c r="AV115" s="14" t="s">
        <v>84</v>
      </c>
      <c r="AW115" s="14" t="s">
        <v>35</v>
      </c>
      <c r="AX115" s="14" t="s">
        <v>76</v>
      </c>
      <c r="AY115" s="247" t="s">
        <v>136</v>
      </c>
    </row>
    <row r="116" s="13" customFormat="1">
      <c r="A116" s="13"/>
      <c r="B116" s="227"/>
      <c r="C116" s="228"/>
      <c r="D116" s="219" t="s">
        <v>151</v>
      </c>
      <c r="E116" s="229" t="s">
        <v>19</v>
      </c>
      <c r="F116" s="230" t="s">
        <v>770</v>
      </c>
      <c r="G116" s="228"/>
      <c r="H116" s="231">
        <v>118.176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151</v>
      </c>
      <c r="AU116" s="237" t="s">
        <v>86</v>
      </c>
      <c r="AV116" s="13" t="s">
        <v>86</v>
      </c>
      <c r="AW116" s="13" t="s">
        <v>35</v>
      </c>
      <c r="AX116" s="13" t="s">
        <v>76</v>
      </c>
      <c r="AY116" s="237" t="s">
        <v>136</v>
      </c>
    </row>
    <row r="117" s="14" customFormat="1">
      <c r="A117" s="14"/>
      <c r="B117" s="238"/>
      <c r="C117" s="239"/>
      <c r="D117" s="219" t="s">
        <v>151</v>
      </c>
      <c r="E117" s="240" t="s">
        <v>19</v>
      </c>
      <c r="F117" s="241" t="s">
        <v>783</v>
      </c>
      <c r="G117" s="239"/>
      <c r="H117" s="240" t="s">
        <v>19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151</v>
      </c>
      <c r="AU117" s="247" t="s">
        <v>86</v>
      </c>
      <c r="AV117" s="14" t="s">
        <v>84</v>
      </c>
      <c r="AW117" s="14" t="s">
        <v>35</v>
      </c>
      <c r="AX117" s="14" t="s">
        <v>76</v>
      </c>
      <c r="AY117" s="247" t="s">
        <v>136</v>
      </c>
    </row>
    <row r="118" s="13" customFormat="1">
      <c r="A118" s="13"/>
      <c r="B118" s="227"/>
      <c r="C118" s="228"/>
      <c r="D118" s="219" t="s">
        <v>151</v>
      </c>
      <c r="E118" s="229" t="s">
        <v>19</v>
      </c>
      <c r="F118" s="230" t="s">
        <v>784</v>
      </c>
      <c r="G118" s="228"/>
      <c r="H118" s="231">
        <v>73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151</v>
      </c>
      <c r="AU118" s="237" t="s">
        <v>86</v>
      </c>
      <c r="AV118" s="13" t="s">
        <v>86</v>
      </c>
      <c r="AW118" s="13" t="s">
        <v>35</v>
      </c>
      <c r="AX118" s="13" t="s">
        <v>76</v>
      </c>
      <c r="AY118" s="237" t="s">
        <v>136</v>
      </c>
    </row>
    <row r="119" s="15" customFormat="1">
      <c r="A119" s="15"/>
      <c r="B119" s="248"/>
      <c r="C119" s="249"/>
      <c r="D119" s="219" t="s">
        <v>151</v>
      </c>
      <c r="E119" s="250" t="s">
        <v>19</v>
      </c>
      <c r="F119" s="251" t="s">
        <v>189</v>
      </c>
      <c r="G119" s="249"/>
      <c r="H119" s="252">
        <v>366.41000000000002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151</v>
      </c>
      <c r="AU119" s="258" t="s">
        <v>86</v>
      </c>
      <c r="AV119" s="15" t="s">
        <v>143</v>
      </c>
      <c r="AW119" s="15" t="s">
        <v>35</v>
      </c>
      <c r="AX119" s="15" t="s">
        <v>84</v>
      </c>
      <c r="AY119" s="258" t="s">
        <v>136</v>
      </c>
    </row>
    <row r="120" s="2" customFormat="1" ht="16.5" customHeight="1">
      <c r="A120" s="40"/>
      <c r="B120" s="41"/>
      <c r="C120" s="206" t="s">
        <v>220</v>
      </c>
      <c r="D120" s="206" t="s">
        <v>138</v>
      </c>
      <c r="E120" s="207" t="s">
        <v>226</v>
      </c>
      <c r="F120" s="208" t="s">
        <v>227</v>
      </c>
      <c r="G120" s="209" t="s">
        <v>141</v>
      </c>
      <c r="H120" s="210">
        <v>292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47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143</v>
      </c>
      <c r="AT120" s="217" t="s">
        <v>138</v>
      </c>
      <c r="AU120" s="217" t="s">
        <v>86</v>
      </c>
      <c r="AY120" s="19" t="s">
        <v>136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84</v>
      </c>
      <c r="BK120" s="218">
        <f>ROUND(I120*H120,2)</f>
        <v>0</v>
      </c>
      <c r="BL120" s="19" t="s">
        <v>143</v>
      </c>
      <c r="BM120" s="217" t="s">
        <v>786</v>
      </c>
    </row>
    <row r="121" s="2" customFormat="1">
      <c r="A121" s="40"/>
      <c r="B121" s="41"/>
      <c r="C121" s="42"/>
      <c r="D121" s="219" t="s">
        <v>145</v>
      </c>
      <c r="E121" s="42"/>
      <c r="F121" s="220" t="s">
        <v>229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145</v>
      </c>
      <c r="AU121" s="19" t="s">
        <v>86</v>
      </c>
    </row>
    <row r="122" s="13" customFormat="1">
      <c r="A122" s="13"/>
      <c r="B122" s="227"/>
      <c r="C122" s="228"/>
      <c r="D122" s="219" t="s">
        <v>151</v>
      </c>
      <c r="E122" s="229" t="s">
        <v>19</v>
      </c>
      <c r="F122" s="230" t="s">
        <v>787</v>
      </c>
      <c r="G122" s="228"/>
      <c r="H122" s="231">
        <v>292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151</v>
      </c>
      <c r="AU122" s="237" t="s">
        <v>86</v>
      </c>
      <c r="AV122" s="13" t="s">
        <v>86</v>
      </c>
      <c r="AW122" s="13" t="s">
        <v>35</v>
      </c>
      <c r="AX122" s="13" t="s">
        <v>84</v>
      </c>
      <c r="AY122" s="237" t="s">
        <v>136</v>
      </c>
    </row>
    <row r="123" s="2" customFormat="1" ht="16.5" customHeight="1">
      <c r="A123" s="40"/>
      <c r="B123" s="41"/>
      <c r="C123" s="259" t="s">
        <v>328</v>
      </c>
      <c r="D123" s="259" t="s">
        <v>238</v>
      </c>
      <c r="E123" s="260" t="s">
        <v>239</v>
      </c>
      <c r="F123" s="261" t="s">
        <v>240</v>
      </c>
      <c r="G123" s="262" t="s">
        <v>241</v>
      </c>
      <c r="H123" s="263">
        <v>4.3799999999999999</v>
      </c>
      <c r="I123" s="264"/>
      <c r="J123" s="265">
        <f>ROUND(I123*H123,2)</f>
        <v>0</v>
      </c>
      <c r="K123" s="261" t="s">
        <v>142</v>
      </c>
      <c r="L123" s="266"/>
      <c r="M123" s="267" t="s">
        <v>19</v>
      </c>
      <c r="N123" s="268" t="s">
        <v>47</v>
      </c>
      <c r="O123" s="86"/>
      <c r="P123" s="215">
        <f>O123*H123</f>
        <v>0</v>
      </c>
      <c r="Q123" s="215">
        <v>0.001</v>
      </c>
      <c r="R123" s="215">
        <f>Q123*H123</f>
        <v>0.0043800000000000002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242</v>
      </c>
      <c r="AT123" s="217" t="s">
        <v>238</v>
      </c>
      <c r="AU123" s="217" t="s">
        <v>86</v>
      </c>
      <c r="AY123" s="19" t="s">
        <v>136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84</v>
      </c>
      <c r="BK123" s="218">
        <f>ROUND(I123*H123,2)</f>
        <v>0</v>
      </c>
      <c r="BL123" s="19" t="s">
        <v>143</v>
      </c>
      <c r="BM123" s="217" t="s">
        <v>788</v>
      </c>
    </row>
    <row r="124" s="2" customFormat="1">
      <c r="A124" s="40"/>
      <c r="B124" s="41"/>
      <c r="C124" s="42"/>
      <c r="D124" s="219" t="s">
        <v>145</v>
      </c>
      <c r="E124" s="42"/>
      <c r="F124" s="220" t="s">
        <v>240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145</v>
      </c>
      <c r="AU124" s="19" t="s">
        <v>86</v>
      </c>
    </row>
    <row r="125" s="13" customFormat="1">
      <c r="A125" s="13"/>
      <c r="B125" s="227"/>
      <c r="C125" s="228"/>
      <c r="D125" s="219" t="s">
        <v>151</v>
      </c>
      <c r="E125" s="229" t="s">
        <v>19</v>
      </c>
      <c r="F125" s="230" t="s">
        <v>789</v>
      </c>
      <c r="G125" s="228"/>
      <c r="H125" s="231">
        <v>4.3799999999999999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151</v>
      </c>
      <c r="AU125" s="237" t="s">
        <v>86</v>
      </c>
      <c r="AV125" s="13" t="s">
        <v>86</v>
      </c>
      <c r="AW125" s="13" t="s">
        <v>35</v>
      </c>
      <c r="AX125" s="13" t="s">
        <v>84</v>
      </c>
      <c r="AY125" s="237" t="s">
        <v>136</v>
      </c>
    </row>
    <row r="126" s="2" customFormat="1" ht="16.5" customHeight="1">
      <c r="A126" s="40"/>
      <c r="B126" s="41"/>
      <c r="C126" s="206" t="s">
        <v>418</v>
      </c>
      <c r="D126" s="206" t="s">
        <v>138</v>
      </c>
      <c r="E126" s="207" t="s">
        <v>246</v>
      </c>
      <c r="F126" s="208" t="s">
        <v>247</v>
      </c>
      <c r="G126" s="209" t="s">
        <v>141</v>
      </c>
      <c r="H126" s="210">
        <v>1051.2000000000001</v>
      </c>
      <c r="I126" s="211"/>
      <c r="J126" s="212">
        <f>ROUND(I126*H126,2)</f>
        <v>0</v>
      </c>
      <c r="K126" s="208" t="s">
        <v>142</v>
      </c>
      <c r="L126" s="46"/>
      <c r="M126" s="213" t="s">
        <v>19</v>
      </c>
      <c r="N126" s="214" t="s">
        <v>47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143</v>
      </c>
      <c r="AT126" s="217" t="s">
        <v>138</v>
      </c>
      <c r="AU126" s="217" t="s">
        <v>86</v>
      </c>
      <c r="AY126" s="19" t="s">
        <v>136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84</v>
      </c>
      <c r="BK126" s="218">
        <f>ROUND(I126*H126,2)</f>
        <v>0</v>
      </c>
      <c r="BL126" s="19" t="s">
        <v>143</v>
      </c>
      <c r="BM126" s="217" t="s">
        <v>790</v>
      </c>
    </row>
    <row r="127" s="2" customFormat="1">
      <c r="A127" s="40"/>
      <c r="B127" s="41"/>
      <c r="C127" s="42"/>
      <c r="D127" s="219" t="s">
        <v>145</v>
      </c>
      <c r="E127" s="42"/>
      <c r="F127" s="220" t="s">
        <v>249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145</v>
      </c>
      <c r="AU127" s="19" t="s">
        <v>86</v>
      </c>
    </row>
    <row r="128" s="2" customFormat="1">
      <c r="A128" s="40"/>
      <c r="B128" s="41"/>
      <c r="C128" s="42"/>
      <c r="D128" s="224" t="s">
        <v>147</v>
      </c>
      <c r="E128" s="42"/>
      <c r="F128" s="225" t="s">
        <v>250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147</v>
      </c>
      <c r="AU128" s="19" t="s">
        <v>86</v>
      </c>
    </row>
    <row r="129" s="2" customFormat="1">
      <c r="A129" s="40"/>
      <c r="B129" s="41"/>
      <c r="C129" s="42"/>
      <c r="D129" s="219" t="s">
        <v>149</v>
      </c>
      <c r="E129" s="42"/>
      <c r="F129" s="226" t="s">
        <v>791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149</v>
      </c>
      <c r="AU129" s="19" t="s">
        <v>86</v>
      </c>
    </row>
    <row r="130" s="13" customFormat="1">
      <c r="A130" s="13"/>
      <c r="B130" s="227"/>
      <c r="C130" s="228"/>
      <c r="D130" s="219" t="s">
        <v>151</v>
      </c>
      <c r="E130" s="229" t="s">
        <v>19</v>
      </c>
      <c r="F130" s="230" t="s">
        <v>792</v>
      </c>
      <c r="G130" s="228"/>
      <c r="H130" s="231">
        <v>1051.2000000000001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151</v>
      </c>
      <c r="AU130" s="237" t="s">
        <v>86</v>
      </c>
      <c r="AV130" s="13" t="s">
        <v>86</v>
      </c>
      <c r="AW130" s="13" t="s">
        <v>35</v>
      </c>
      <c r="AX130" s="13" t="s">
        <v>84</v>
      </c>
      <c r="AY130" s="237" t="s">
        <v>136</v>
      </c>
    </row>
    <row r="131" s="2" customFormat="1" ht="16.5" customHeight="1">
      <c r="A131" s="40"/>
      <c r="B131" s="41"/>
      <c r="C131" s="206" t="s">
        <v>8</v>
      </c>
      <c r="D131" s="206" t="s">
        <v>138</v>
      </c>
      <c r="E131" s="207" t="s">
        <v>254</v>
      </c>
      <c r="F131" s="208" t="s">
        <v>255</v>
      </c>
      <c r="G131" s="209" t="s">
        <v>141</v>
      </c>
      <c r="H131" s="210">
        <v>1051.2000000000001</v>
      </c>
      <c r="I131" s="211"/>
      <c r="J131" s="212">
        <f>ROUND(I131*H131,2)</f>
        <v>0</v>
      </c>
      <c r="K131" s="208" t="s">
        <v>142</v>
      </c>
      <c r="L131" s="46"/>
      <c r="M131" s="213" t="s">
        <v>19</v>
      </c>
      <c r="N131" s="214" t="s">
        <v>47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143</v>
      </c>
      <c r="AT131" s="217" t="s">
        <v>138</v>
      </c>
      <c r="AU131" s="217" t="s">
        <v>86</v>
      </c>
      <c r="AY131" s="19" t="s">
        <v>136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84</v>
      </c>
      <c r="BK131" s="218">
        <f>ROUND(I131*H131,2)</f>
        <v>0</v>
      </c>
      <c r="BL131" s="19" t="s">
        <v>143</v>
      </c>
      <c r="BM131" s="217" t="s">
        <v>793</v>
      </c>
    </row>
    <row r="132" s="2" customFormat="1">
      <c r="A132" s="40"/>
      <c r="B132" s="41"/>
      <c r="C132" s="42"/>
      <c r="D132" s="219" t="s">
        <v>145</v>
      </c>
      <c r="E132" s="42"/>
      <c r="F132" s="220" t="s">
        <v>257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145</v>
      </c>
      <c r="AU132" s="19" t="s">
        <v>86</v>
      </c>
    </row>
    <row r="133" s="2" customFormat="1">
      <c r="A133" s="40"/>
      <c r="B133" s="41"/>
      <c r="C133" s="42"/>
      <c r="D133" s="224" t="s">
        <v>147</v>
      </c>
      <c r="E133" s="42"/>
      <c r="F133" s="225" t="s">
        <v>258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147</v>
      </c>
      <c r="AU133" s="19" t="s">
        <v>86</v>
      </c>
    </row>
    <row r="134" s="2" customFormat="1">
      <c r="A134" s="40"/>
      <c r="B134" s="41"/>
      <c r="C134" s="42"/>
      <c r="D134" s="219" t="s">
        <v>149</v>
      </c>
      <c r="E134" s="42"/>
      <c r="F134" s="226" t="s">
        <v>422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149</v>
      </c>
      <c r="AU134" s="19" t="s">
        <v>86</v>
      </c>
    </row>
    <row r="135" s="13" customFormat="1">
      <c r="A135" s="13"/>
      <c r="B135" s="227"/>
      <c r="C135" s="228"/>
      <c r="D135" s="219" t="s">
        <v>151</v>
      </c>
      <c r="E135" s="229" t="s">
        <v>19</v>
      </c>
      <c r="F135" s="230" t="s">
        <v>792</v>
      </c>
      <c r="G135" s="228"/>
      <c r="H135" s="231">
        <v>1051.2000000000001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151</v>
      </c>
      <c r="AU135" s="237" t="s">
        <v>86</v>
      </c>
      <c r="AV135" s="13" t="s">
        <v>86</v>
      </c>
      <c r="AW135" s="13" t="s">
        <v>35</v>
      </c>
      <c r="AX135" s="13" t="s">
        <v>84</v>
      </c>
      <c r="AY135" s="237" t="s">
        <v>136</v>
      </c>
    </row>
    <row r="136" s="2" customFormat="1" ht="16.5" customHeight="1">
      <c r="A136" s="40"/>
      <c r="B136" s="41"/>
      <c r="C136" s="206" t="s">
        <v>286</v>
      </c>
      <c r="D136" s="206" t="s">
        <v>138</v>
      </c>
      <c r="E136" s="207" t="s">
        <v>425</v>
      </c>
      <c r="F136" s="208" t="s">
        <v>426</v>
      </c>
      <c r="G136" s="209" t="s">
        <v>141</v>
      </c>
      <c r="H136" s="210">
        <v>292</v>
      </c>
      <c r="I136" s="211"/>
      <c r="J136" s="212">
        <f>ROUND(I136*H136,2)</f>
        <v>0</v>
      </c>
      <c r="K136" s="208" t="s">
        <v>142</v>
      </c>
      <c r="L136" s="46"/>
      <c r="M136" s="213" t="s">
        <v>19</v>
      </c>
      <c r="N136" s="214" t="s">
        <v>47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143</v>
      </c>
      <c r="AT136" s="217" t="s">
        <v>138</v>
      </c>
      <c r="AU136" s="217" t="s">
        <v>86</v>
      </c>
      <c r="AY136" s="19" t="s">
        <v>136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143</v>
      </c>
      <c r="BM136" s="217" t="s">
        <v>794</v>
      </c>
    </row>
    <row r="137" s="2" customFormat="1">
      <c r="A137" s="40"/>
      <c r="B137" s="41"/>
      <c r="C137" s="42"/>
      <c r="D137" s="219" t="s">
        <v>145</v>
      </c>
      <c r="E137" s="42"/>
      <c r="F137" s="220" t="s">
        <v>428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145</v>
      </c>
      <c r="AU137" s="19" t="s">
        <v>86</v>
      </c>
    </row>
    <row r="138" s="2" customFormat="1">
      <c r="A138" s="40"/>
      <c r="B138" s="41"/>
      <c r="C138" s="42"/>
      <c r="D138" s="224" t="s">
        <v>147</v>
      </c>
      <c r="E138" s="42"/>
      <c r="F138" s="225" t="s">
        <v>429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147</v>
      </c>
      <c r="AU138" s="19" t="s">
        <v>86</v>
      </c>
    </row>
    <row r="139" s="13" customFormat="1">
      <c r="A139" s="13"/>
      <c r="B139" s="227"/>
      <c r="C139" s="228"/>
      <c r="D139" s="219" t="s">
        <v>151</v>
      </c>
      <c r="E139" s="229" t="s">
        <v>19</v>
      </c>
      <c r="F139" s="230" t="s">
        <v>787</v>
      </c>
      <c r="G139" s="228"/>
      <c r="H139" s="231">
        <v>292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151</v>
      </c>
      <c r="AU139" s="237" t="s">
        <v>86</v>
      </c>
      <c r="AV139" s="13" t="s">
        <v>86</v>
      </c>
      <c r="AW139" s="13" t="s">
        <v>35</v>
      </c>
      <c r="AX139" s="13" t="s">
        <v>84</v>
      </c>
      <c r="AY139" s="237" t="s">
        <v>136</v>
      </c>
    </row>
    <row r="140" s="2" customFormat="1" ht="16.5" customHeight="1">
      <c r="A140" s="40"/>
      <c r="B140" s="41"/>
      <c r="C140" s="206" t="s">
        <v>7</v>
      </c>
      <c r="D140" s="206" t="s">
        <v>138</v>
      </c>
      <c r="E140" s="207" t="s">
        <v>191</v>
      </c>
      <c r="F140" s="208" t="s">
        <v>795</v>
      </c>
      <c r="G140" s="209" t="s">
        <v>155</v>
      </c>
      <c r="H140" s="210">
        <v>73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47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143</v>
      </c>
      <c r="AT140" s="217" t="s">
        <v>138</v>
      </c>
      <c r="AU140" s="217" t="s">
        <v>86</v>
      </c>
      <c r="AY140" s="19" t="s">
        <v>136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84</v>
      </c>
      <c r="BK140" s="218">
        <f>ROUND(I140*H140,2)</f>
        <v>0</v>
      </c>
      <c r="BL140" s="19" t="s">
        <v>143</v>
      </c>
      <c r="BM140" s="217" t="s">
        <v>796</v>
      </c>
    </row>
    <row r="141" s="2" customFormat="1">
      <c r="A141" s="40"/>
      <c r="B141" s="41"/>
      <c r="C141" s="42"/>
      <c r="D141" s="219" t="s">
        <v>145</v>
      </c>
      <c r="E141" s="42"/>
      <c r="F141" s="220" t="s">
        <v>797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145</v>
      </c>
      <c r="AU141" s="19" t="s">
        <v>86</v>
      </c>
    </row>
    <row r="142" s="2" customFormat="1">
      <c r="A142" s="40"/>
      <c r="B142" s="41"/>
      <c r="C142" s="42"/>
      <c r="D142" s="219" t="s">
        <v>149</v>
      </c>
      <c r="E142" s="42"/>
      <c r="F142" s="226" t="s">
        <v>195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149</v>
      </c>
      <c r="AU142" s="19" t="s">
        <v>86</v>
      </c>
    </row>
    <row r="143" s="13" customFormat="1">
      <c r="A143" s="13"/>
      <c r="B143" s="227"/>
      <c r="C143" s="228"/>
      <c r="D143" s="219" t="s">
        <v>151</v>
      </c>
      <c r="E143" s="229" t="s">
        <v>19</v>
      </c>
      <c r="F143" s="230" t="s">
        <v>784</v>
      </c>
      <c r="G143" s="228"/>
      <c r="H143" s="231">
        <v>73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151</v>
      </c>
      <c r="AU143" s="237" t="s">
        <v>86</v>
      </c>
      <c r="AV143" s="13" t="s">
        <v>86</v>
      </c>
      <c r="AW143" s="13" t="s">
        <v>35</v>
      </c>
      <c r="AX143" s="13" t="s">
        <v>84</v>
      </c>
      <c r="AY143" s="237" t="s">
        <v>136</v>
      </c>
    </row>
    <row r="144" s="12" customFormat="1" ht="22.8" customHeight="1">
      <c r="A144" s="12"/>
      <c r="B144" s="190"/>
      <c r="C144" s="191"/>
      <c r="D144" s="192" t="s">
        <v>75</v>
      </c>
      <c r="E144" s="204" t="s">
        <v>143</v>
      </c>
      <c r="F144" s="204" t="s">
        <v>267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SUM(P145:P168)</f>
        <v>0</v>
      </c>
      <c r="Q144" s="198"/>
      <c r="R144" s="199">
        <f>SUM(R145:R168)</f>
        <v>579.03260159999991</v>
      </c>
      <c r="S144" s="198"/>
      <c r="T144" s="200">
        <f>SUM(T145:T168)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84</v>
      </c>
      <c r="AT144" s="202" t="s">
        <v>75</v>
      </c>
      <c r="AU144" s="202" t="s">
        <v>84</v>
      </c>
      <c r="AY144" s="201" t="s">
        <v>136</v>
      </c>
      <c r="BK144" s="203">
        <f>SUM(BK145:BK168)</f>
        <v>0</v>
      </c>
    </row>
    <row r="145" s="2" customFormat="1" ht="16.5" customHeight="1">
      <c r="A145" s="40"/>
      <c r="B145" s="41"/>
      <c r="C145" s="206" t="s">
        <v>245</v>
      </c>
      <c r="D145" s="206" t="s">
        <v>138</v>
      </c>
      <c r="E145" s="207" t="s">
        <v>269</v>
      </c>
      <c r="F145" s="208" t="s">
        <v>270</v>
      </c>
      <c r="G145" s="209" t="s">
        <v>155</v>
      </c>
      <c r="H145" s="210">
        <v>105.12000000000001</v>
      </c>
      <c r="I145" s="211"/>
      <c r="J145" s="212">
        <f>ROUND(I145*H145,2)</f>
        <v>0</v>
      </c>
      <c r="K145" s="208" t="s">
        <v>142</v>
      </c>
      <c r="L145" s="46"/>
      <c r="M145" s="213" t="s">
        <v>19</v>
      </c>
      <c r="N145" s="214" t="s">
        <v>47</v>
      </c>
      <c r="O145" s="86"/>
      <c r="P145" s="215">
        <f>O145*H145</f>
        <v>0</v>
      </c>
      <c r="Q145" s="215">
        <v>2.4340799999999998</v>
      </c>
      <c r="R145" s="215">
        <f>Q145*H145</f>
        <v>255.87048959999999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143</v>
      </c>
      <c r="AT145" s="217" t="s">
        <v>138</v>
      </c>
      <c r="AU145" s="217" t="s">
        <v>86</v>
      </c>
      <c r="AY145" s="19" t="s">
        <v>136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84</v>
      </c>
      <c r="BK145" s="218">
        <f>ROUND(I145*H145,2)</f>
        <v>0</v>
      </c>
      <c r="BL145" s="19" t="s">
        <v>143</v>
      </c>
      <c r="BM145" s="217" t="s">
        <v>798</v>
      </c>
    </row>
    <row r="146" s="2" customFormat="1">
      <c r="A146" s="40"/>
      <c r="B146" s="41"/>
      <c r="C146" s="42"/>
      <c r="D146" s="219" t="s">
        <v>145</v>
      </c>
      <c r="E146" s="42"/>
      <c r="F146" s="220" t="s">
        <v>272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145</v>
      </c>
      <c r="AU146" s="19" t="s">
        <v>86</v>
      </c>
    </row>
    <row r="147" s="2" customFormat="1">
      <c r="A147" s="40"/>
      <c r="B147" s="41"/>
      <c r="C147" s="42"/>
      <c r="D147" s="224" t="s">
        <v>147</v>
      </c>
      <c r="E147" s="42"/>
      <c r="F147" s="225" t="s">
        <v>273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147</v>
      </c>
      <c r="AU147" s="19" t="s">
        <v>86</v>
      </c>
    </row>
    <row r="148" s="13" customFormat="1">
      <c r="A148" s="13"/>
      <c r="B148" s="227"/>
      <c r="C148" s="228"/>
      <c r="D148" s="219" t="s">
        <v>151</v>
      </c>
      <c r="E148" s="229" t="s">
        <v>19</v>
      </c>
      <c r="F148" s="230" t="s">
        <v>799</v>
      </c>
      <c r="G148" s="228"/>
      <c r="H148" s="231">
        <v>105.12000000000001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151</v>
      </c>
      <c r="AU148" s="237" t="s">
        <v>86</v>
      </c>
      <c r="AV148" s="13" t="s">
        <v>86</v>
      </c>
      <c r="AW148" s="13" t="s">
        <v>35</v>
      </c>
      <c r="AX148" s="13" t="s">
        <v>84</v>
      </c>
      <c r="AY148" s="237" t="s">
        <v>136</v>
      </c>
    </row>
    <row r="149" s="2" customFormat="1" ht="16.5" customHeight="1">
      <c r="A149" s="40"/>
      <c r="B149" s="41"/>
      <c r="C149" s="206" t="s">
        <v>260</v>
      </c>
      <c r="D149" s="206" t="s">
        <v>138</v>
      </c>
      <c r="E149" s="207" t="s">
        <v>280</v>
      </c>
      <c r="F149" s="208" t="s">
        <v>281</v>
      </c>
      <c r="G149" s="209" t="s">
        <v>141</v>
      </c>
      <c r="H149" s="210">
        <v>175.19999999999999</v>
      </c>
      <c r="I149" s="211"/>
      <c r="J149" s="212">
        <f>ROUND(I149*H149,2)</f>
        <v>0</v>
      </c>
      <c r="K149" s="208" t="s">
        <v>142</v>
      </c>
      <c r="L149" s="46"/>
      <c r="M149" s="213" t="s">
        <v>19</v>
      </c>
      <c r="N149" s="214" t="s">
        <v>47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143</v>
      </c>
      <c r="AT149" s="217" t="s">
        <v>138</v>
      </c>
      <c r="AU149" s="217" t="s">
        <v>86</v>
      </c>
      <c r="AY149" s="19" t="s">
        <v>136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84</v>
      </c>
      <c r="BK149" s="218">
        <f>ROUND(I149*H149,2)</f>
        <v>0</v>
      </c>
      <c r="BL149" s="19" t="s">
        <v>143</v>
      </c>
      <c r="BM149" s="217" t="s">
        <v>800</v>
      </c>
    </row>
    <row r="150" s="2" customFormat="1">
      <c r="A150" s="40"/>
      <c r="B150" s="41"/>
      <c r="C150" s="42"/>
      <c r="D150" s="219" t="s">
        <v>145</v>
      </c>
      <c r="E150" s="42"/>
      <c r="F150" s="220" t="s">
        <v>283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145</v>
      </c>
      <c r="AU150" s="19" t="s">
        <v>86</v>
      </c>
    </row>
    <row r="151" s="2" customFormat="1">
      <c r="A151" s="40"/>
      <c r="B151" s="41"/>
      <c r="C151" s="42"/>
      <c r="D151" s="224" t="s">
        <v>147</v>
      </c>
      <c r="E151" s="42"/>
      <c r="F151" s="225" t="s">
        <v>284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147</v>
      </c>
      <c r="AU151" s="19" t="s">
        <v>86</v>
      </c>
    </row>
    <row r="152" s="13" customFormat="1">
      <c r="A152" s="13"/>
      <c r="B152" s="227"/>
      <c r="C152" s="228"/>
      <c r="D152" s="219" t="s">
        <v>151</v>
      </c>
      <c r="E152" s="229" t="s">
        <v>19</v>
      </c>
      <c r="F152" s="230" t="s">
        <v>801</v>
      </c>
      <c r="G152" s="228"/>
      <c r="H152" s="231">
        <v>175.19999999999999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151</v>
      </c>
      <c r="AU152" s="237" t="s">
        <v>86</v>
      </c>
      <c r="AV152" s="13" t="s">
        <v>86</v>
      </c>
      <c r="AW152" s="13" t="s">
        <v>35</v>
      </c>
      <c r="AX152" s="13" t="s">
        <v>84</v>
      </c>
      <c r="AY152" s="237" t="s">
        <v>136</v>
      </c>
    </row>
    <row r="153" s="2" customFormat="1" ht="16.5" customHeight="1">
      <c r="A153" s="40"/>
      <c r="B153" s="41"/>
      <c r="C153" s="206" t="s">
        <v>452</v>
      </c>
      <c r="D153" s="206" t="s">
        <v>138</v>
      </c>
      <c r="E153" s="207" t="s">
        <v>287</v>
      </c>
      <c r="F153" s="208" t="s">
        <v>288</v>
      </c>
      <c r="G153" s="209" t="s">
        <v>155</v>
      </c>
      <c r="H153" s="210">
        <v>161.84</v>
      </c>
      <c r="I153" s="211"/>
      <c r="J153" s="212">
        <f>ROUND(I153*H153,2)</f>
        <v>0</v>
      </c>
      <c r="K153" s="208" t="s">
        <v>142</v>
      </c>
      <c r="L153" s="46"/>
      <c r="M153" s="213" t="s">
        <v>19</v>
      </c>
      <c r="N153" s="214" t="s">
        <v>47</v>
      </c>
      <c r="O153" s="86"/>
      <c r="P153" s="215">
        <f>O153*H153</f>
        <v>0</v>
      </c>
      <c r="Q153" s="215">
        <v>1.9967999999999999</v>
      </c>
      <c r="R153" s="215">
        <f>Q153*H153</f>
        <v>323.16211199999998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143</v>
      </c>
      <c r="AT153" s="217" t="s">
        <v>138</v>
      </c>
      <c r="AU153" s="217" t="s">
        <v>86</v>
      </c>
      <c r="AY153" s="19" t="s">
        <v>136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84</v>
      </c>
      <c r="BK153" s="218">
        <f>ROUND(I153*H153,2)</f>
        <v>0</v>
      </c>
      <c r="BL153" s="19" t="s">
        <v>143</v>
      </c>
      <c r="BM153" s="217" t="s">
        <v>802</v>
      </c>
    </row>
    <row r="154" s="2" customFormat="1">
      <c r="A154" s="40"/>
      <c r="B154" s="41"/>
      <c r="C154" s="42"/>
      <c r="D154" s="219" t="s">
        <v>145</v>
      </c>
      <c r="E154" s="42"/>
      <c r="F154" s="220" t="s">
        <v>290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145</v>
      </c>
      <c r="AU154" s="19" t="s">
        <v>86</v>
      </c>
    </row>
    <row r="155" s="2" customFormat="1">
      <c r="A155" s="40"/>
      <c r="B155" s="41"/>
      <c r="C155" s="42"/>
      <c r="D155" s="224" t="s">
        <v>147</v>
      </c>
      <c r="E155" s="42"/>
      <c r="F155" s="225" t="s">
        <v>291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147</v>
      </c>
      <c r="AU155" s="19" t="s">
        <v>86</v>
      </c>
    </row>
    <row r="156" s="14" customFormat="1">
      <c r="A156" s="14"/>
      <c r="B156" s="238"/>
      <c r="C156" s="239"/>
      <c r="D156" s="219" t="s">
        <v>151</v>
      </c>
      <c r="E156" s="240" t="s">
        <v>19</v>
      </c>
      <c r="F156" s="241" t="s">
        <v>803</v>
      </c>
      <c r="G156" s="239"/>
      <c r="H156" s="240" t="s">
        <v>19</v>
      </c>
      <c r="I156" s="242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151</v>
      </c>
      <c r="AU156" s="247" t="s">
        <v>86</v>
      </c>
      <c r="AV156" s="14" t="s">
        <v>84</v>
      </c>
      <c r="AW156" s="14" t="s">
        <v>35</v>
      </c>
      <c r="AX156" s="14" t="s">
        <v>76</v>
      </c>
      <c r="AY156" s="247" t="s">
        <v>136</v>
      </c>
    </row>
    <row r="157" s="13" customFormat="1">
      <c r="A157" s="13"/>
      <c r="B157" s="227"/>
      <c r="C157" s="228"/>
      <c r="D157" s="219" t="s">
        <v>151</v>
      </c>
      <c r="E157" s="229" t="s">
        <v>19</v>
      </c>
      <c r="F157" s="230" t="s">
        <v>804</v>
      </c>
      <c r="G157" s="228"/>
      <c r="H157" s="231">
        <v>10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151</v>
      </c>
      <c r="AU157" s="237" t="s">
        <v>86</v>
      </c>
      <c r="AV157" s="13" t="s">
        <v>86</v>
      </c>
      <c r="AW157" s="13" t="s">
        <v>35</v>
      </c>
      <c r="AX157" s="13" t="s">
        <v>76</v>
      </c>
      <c r="AY157" s="237" t="s">
        <v>136</v>
      </c>
    </row>
    <row r="158" s="14" customFormat="1">
      <c r="A158" s="14"/>
      <c r="B158" s="238"/>
      <c r="C158" s="239"/>
      <c r="D158" s="219" t="s">
        <v>151</v>
      </c>
      <c r="E158" s="240" t="s">
        <v>19</v>
      </c>
      <c r="F158" s="241" t="s">
        <v>805</v>
      </c>
      <c r="G158" s="239"/>
      <c r="H158" s="240" t="s">
        <v>19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151</v>
      </c>
      <c r="AU158" s="247" t="s">
        <v>86</v>
      </c>
      <c r="AV158" s="14" t="s">
        <v>84</v>
      </c>
      <c r="AW158" s="14" t="s">
        <v>35</v>
      </c>
      <c r="AX158" s="14" t="s">
        <v>76</v>
      </c>
      <c r="AY158" s="247" t="s">
        <v>136</v>
      </c>
    </row>
    <row r="159" s="13" customFormat="1">
      <c r="A159" s="13"/>
      <c r="B159" s="227"/>
      <c r="C159" s="228"/>
      <c r="D159" s="219" t="s">
        <v>151</v>
      </c>
      <c r="E159" s="229" t="s">
        <v>19</v>
      </c>
      <c r="F159" s="230" t="s">
        <v>806</v>
      </c>
      <c r="G159" s="228"/>
      <c r="H159" s="231">
        <v>151.84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151</v>
      </c>
      <c r="AU159" s="237" t="s">
        <v>86</v>
      </c>
      <c r="AV159" s="13" t="s">
        <v>86</v>
      </c>
      <c r="AW159" s="13" t="s">
        <v>35</v>
      </c>
      <c r="AX159" s="13" t="s">
        <v>76</v>
      </c>
      <c r="AY159" s="237" t="s">
        <v>136</v>
      </c>
    </row>
    <row r="160" s="15" customFormat="1">
      <c r="A160" s="15"/>
      <c r="B160" s="248"/>
      <c r="C160" s="249"/>
      <c r="D160" s="219" t="s">
        <v>151</v>
      </c>
      <c r="E160" s="250" t="s">
        <v>19</v>
      </c>
      <c r="F160" s="251" t="s">
        <v>189</v>
      </c>
      <c r="G160" s="249"/>
      <c r="H160" s="252">
        <v>161.84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8" t="s">
        <v>151</v>
      </c>
      <c r="AU160" s="258" t="s">
        <v>86</v>
      </c>
      <c r="AV160" s="15" t="s">
        <v>143</v>
      </c>
      <c r="AW160" s="15" t="s">
        <v>35</v>
      </c>
      <c r="AX160" s="15" t="s">
        <v>84</v>
      </c>
      <c r="AY160" s="258" t="s">
        <v>136</v>
      </c>
    </row>
    <row r="161" s="2" customFormat="1" ht="16.5" customHeight="1">
      <c r="A161" s="40"/>
      <c r="B161" s="41"/>
      <c r="C161" s="206" t="s">
        <v>458</v>
      </c>
      <c r="D161" s="206" t="s">
        <v>138</v>
      </c>
      <c r="E161" s="207" t="s">
        <v>299</v>
      </c>
      <c r="F161" s="208" t="s">
        <v>300</v>
      </c>
      <c r="G161" s="209" t="s">
        <v>141</v>
      </c>
      <c r="H161" s="210">
        <v>479.60000000000002</v>
      </c>
      <c r="I161" s="211"/>
      <c r="J161" s="212">
        <f>ROUND(I161*H161,2)</f>
        <v>0</v>
      </c>
      <c r="K161" s="208" t="s">
        <v>142</v>
      </c>
      <c r="L161" s="46"/>
      <c r="M161" s="213" t="s">
        <v>19</v>
      </c>
      <c r="N161" s="214" t="s">
        <v>47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143</v>
      </c>
      <c r="AT161" s="217" t="s">
        <v>138</v>
      </c>
      <c r="AU161" s="217" t="s">
        <v>86</v>
      </c>
      <c r="AY161" s="19" t="s">
        <v>136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84</v>
      </c>
      <c r="BK161" s="218">
        <f>ROUND(I161*H161,2)</f>
        <v>0</v>
      </c>
      <c r="BL161" s="19" t="s">
        <v>143</v>
      </c>
      <c r="BM161" s="217" t="s">
        <v>807</v>
      </c>
    </row>
    <row r="162" s="2" customFormat="1">
      <c r="A162" s="40"/>
      <c r="B162" s="41"/>
      <c r="C162" s="42"/>
      <c r="D162" s="219" t="s">
        <v>145</v>
      </c>
      <c r="E162" s="42"/>
      <c r="F162" s="220" t="s">
        <v>302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145</v>
      </c>
      <c r="AU162" s="19" t="s">
        <v>86</v>
      </c>
    </row>
    <row r="163" s="2" customFormat="1">
      <c r="A163" s="40"/>
      <c r="B163" s="41"/>
      <c r="C163" s="42"/>
      <c r="D163" s="224" t="s">
        <v>147</v>
      </c>
      <c r="E163" s="42"/>
      <c r="F163" s="225" t="s">
        <v>303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147</v>
      </c>
      <c r="AU163" s="19" t="s">
        <v>86</v>
      </c>
    </row>
    <row r="164" s="14" customFormat="1">
      <c r="A164" s="14"/>
      <c r="B164" s="238"/>
      <c r="C164" s="239"/>
      <c r="D164" s="219" t="s">
        <v>151</v>
      </c>
      <c r="E164" s="240" t="s">
        <v>19</v>
      </c>
      <c r="F164" s="241" t="s">
        <v>808</v>
      </c>
      <c r="G164" s="239"/>
      <c r="H164" s="240" t="s">
        <v>19</v>
      </c>
      <c r="I164" s="242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151</v>
      </c>
      <c r="AU164" s="247" t="s">
        <v>86</v>
      </c>
      <c r="AV164" s="14" t="s">
        <v>84</v>
      </c>
      <c r="AW164" s="14" t="s">
        <v>35</v>
      </c>
      <c r="AX164" s="14" t="s">
        <v>76</v>
      </c>
      <c r="AY164" s="247" t="s">
        <v>136</v>
      </c>
    </row>
    <row r="165" s="13" customFormat="1">
      <c r="A165" s="13"/>
      <c r="B165" s="227"/>
      <c r="C165" s="228"/>
      <c r="D165" s="219" t="s">
        <v>151</v>
      </c>
      <c r="E165" s="229" t="s">
        <v>19</v>
      </c>
      <c r="F165" s="230" t="s">
        <v>809</v>
      </c>
      <c r="G165" s="228"/>
      <c r="H165" s="231">
        <v>100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151</v>
      </c>
      <c r="AU165" s="237" t="s">
        <v>86</v>
      </c>
      <c r="AV165" s="13" t="s">
        <v>86</v>
      </c>
      <c r="AW165" s="13" t="s">
        <v>35</v>
      </c>
      <c r="AX165" s="13" t="s">
        <v>76</v>
      </c>
      <c r="AY165" s="237" t="s">
        <v>136</v>
      </c>
    </row>
    <row r="166" s="14" customFormat="1">
      <c r="A166" s="14"/>
      <c r="B166" s="238"/>
      <c r="C166" s="239"/>
      <c r="D166" s="219" t="s">
        <v>151</v>
      </c>
      <c r="E166" s="240" t="s">
        <v>19</v>
      </c>
      <c r="F166" s="241" t="s">
        <v>805</v>
      </c>
      <c r="G166" s="239"/>
      <c r="H166" s="240" t="s">
        <v>19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151</v>
      </c>
      <c r="AU166" s="247" t="s">
        <v>86</v>
      </c>
      <c r="AV166" s="14" t="s">
        <v>84</v>
      </c>
      <c r="AW166" s="14" t="s">
        <v>35</v>
      </c>
      <c r="AX166" s="14" t="s">
        <v>76</v>
      </c>
      <c r="AY166" s="247" t="s">
        <v>136</v>
      </c>
    </row>
    <row r="167" s="13" customFormat="1">
      <c r="A167" s="13"/>
      <c r="B167" s="227"/>
      <c r="C167" s="228"/>
      <c r="D167" s="219" t="s">
        <v>151</v>
      </c>
      <c r="E167" s="229" t="s">
        <v>19</v>
      </c>
      <c r="F167" s="230" t="s">
        <v>810</v>
      </c>
      <c r="G167" s="228"/>
      <c r="H167" s="231">
        <v>379.60000000000002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151</v>
      </c>
      <c r="AU167" s="237" t="s">
        <v>86</v>
      </c>
      <c r="AV167" s="13" t="s">
        <v>86</v>
      </c>
      <c r="AW167" s="13" t="s">
        <v>35</v>
      </c>
      <c r="AX167" s="13" t="s">
        <v>76</v>
      </c>
      <c r="AY167" s="237" t="s">
        <v>136</v>
      </c>
    </row>
    <row r="168" s="15" customFormat="1">
      <c r="A168" s="15"/>
      <c r="B168" s="248"/>
      <c r="C168" s="249"/>
      <c r="D168" s="219" t="s">
        <v>151</v>
      </c>
      <c r="E168" s="250" t="s">
        <v>19</v>
      </c>
      <c r="F168" s="251" t="s">
        <v>189</v>
      </c>
      <c r="G168" s="249"/>
      <c r="H168" s="252">
        <v>479.60000000000002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8" t="s">
        <v>151</v>
      </c>
      <c r="AU168" s="258" t="s">
        <v>86</v>
      </c>
      <c r="AV168" s="15" t="s">
        <v>143</v>
      </c>
      <c r="AW168" s="15" t="s">
        <v>35</v>
      </c>
      <c r="AX168" s="15" t="s">
        <v>84</v>
      </c>
      <c r="AY168" s="258" t="s">
        <v>136</v>
      </c>
    </row>
    <row r="169" s="12" customFormat="1" ht="22.8" customHeight="1">
      <c r="A169" s="12"/>
      <c r="B169" s="190"/>
      <c r="C169" s="191"/>
      <c r="D169" s="192" t="s">
        <v>75</v>
      </c>
      <c r="E169" s="204" t="s">
        <v>171</v>
      </c>
      <c r="F169" s="204" t="s">
        <v>320</v>
      </c>
      <c r="G169" s="191"/>
      <c r="H169" s="191"/>
      <c r="I169" s="194"/>
      <c r="J169" s="205">
        <f>BK169</f>
        <v>0</v>
      </c>
      <c r="K169" s="191"/>
      <c r="L169" s="196"/>
      <c r="M169" s="197"/>
      <c r="N169" s="198"/>
      <c r="O169" s="198"/>
      <c r="P169" s="199">
        <f>SUM(P170:P173)</f>
        <v>0</v>
      </c>
      <c r="Q169" s="198"/>
      <c r="R169" s="199">
        <f>SUM(R170:R173)</f>
        <v>0</v>
      </c>
      <c r="S169" s="198"/>
      <c r="T169" s="200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1" t="s">
        <v>84</v>
      </c>
      <c r="AT169" s="202" t="s">
        <v>75</v>
      </c>
      <c r="AU169" s="202" t="s">
        <v>84</v>
      </c>
      <c r="AY169" s="201" t="s">
        <v>136</v>
      </c>
      <c r="BK169" s="203">
        <f>SUM(BK170:BK173)</f>
        <v>0</v>
      </c>
    </row>
    <row r="170" s="2" customFormat="1" ht="16.5" customHeight="1">
      <c r="A170" s="40"/>
      <c r="B170" s="41"/>
      <c r="C170" s="206" t="s">
        <v>268</v>
      </c>
      <c r="D170" s="206" t="s">
        <v>138</v>
      </c>
      <c r="E170" s="207" t="s">
        <v>811</v>
      </c>
      <c r="F170" s="208" t="s">
        <v>812</v>
      </c>
      <c r="G170" s="209" t="s">
        <v>141</v>
      </c>
      <c r="H170" s="210">
        <v>379.60000000000002</v>
      </c>
      <c r="I170" s="211"/>
      <c r="J170" s="212">
        <f>ROUND(I170*H170,2)</f>
        <v>0</v>
      </c>
      <c r="K170" s="208" t="s">
        <v>142</v>
      </c>
      <c r="L170" s="46"/>
      <c r="M170" s="213" t="s">
        <v>19</v>
      </c>
      <c r="N170" s="214" t="s">
        <v>47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143</v>
      </c>
      <c r="AT170" s="217" t="s">
        <v>138</v>
      </c>
      <c r="AU170" s="217" t="s">
        <v>86</v>
      </c>
      <c r="AY170" s="19" t="s">
        <v>136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84</v>
      </c>
      <c r="BK170" s="218">
        <f>ROUND(I170*H170,2)</f>
        <v>0</v>
      </c>
      <c r="BL170" s="19" t="s">
        <v>143</v>
      </c>
      <c r="BM170" s="217" t="s">
        <v>813</v>
      </c>
    </row>
    <row r="171" s="2" customFormat="1">
      <c r="A171" s="40"/>
      <c r="B171" s="41"/>
      <c r="C171" s="42"/>
      <c r="D171" s="219" t="s">
        <v>145</v>
      </c>
      <c r="E171" s="42"/>
      <c r="F171" s="220" t="s">
        <v>814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145</v>
      </c>
      <c r="AU171" s="19" t="s">
        <v>86</v>
      </c>
    </row>
    <row r="172" s="2" customFormat="1">
      <c r="A172" s="40"/>
      <c r="B172" s="41"/>
      <c r="C172" s="42"/>
      <c r="D172" s="224" t="s">
        <v>147</v>
      </c>
      <c r="E172" s="42"/>
      <c r="F172" s="225" t="s">
        <v>815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147</v>
      </c>
      <c r="AU172" s="19" t="s">
        <v>86</v>
      </c>
    </row>
    <row r="173" s="13" customFormat="1">
      <c r="A173" s="13"/>
      <c r="B173" s="227"/>
      <c r="C173" s="228"/>
      <c r="D173" s="219" t="s">
        <v>151</v>
      </c>
      <c r="E173" s="229" t="s">
        <v>19</v>
      </c>
      <c r="F173" s="230" t="s">
        <v>810</v>
      </c>
      <c r="G173" s="228"/>
      <c r="H173" s="231">
        <v>379.60000000000002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151</v>
      </c>
      <c r="AU173" s="237" t="s">
        <v>86</v>
      </c>
      <c r="AV173" s="13" t="s">
        <v>86</v>
      </c>
      <c r="AW173" s="13" t="s">
        <v>35</v>
      </c>
      <c r="AX173" s="13" t="s">
        <v>84</v>
      </c>
      <c r="AY173" s="237" t="s">
        <v>136</v>
      </c>
    </row>
    <row r="174" s="12" customFormat="1" ht="22.8" customHeight="1">
      <c r="A174" s="12"/>
      <c r="B174" s="190"/>
      <c r="C174" s="191"/>
      <c r="D174" s="192" t="s">
        <v>75</v>
      </c>
      <c r="E174" s="204" t="s">
        <v>366</v>
      </c>
      <c r="F174" s="204" t="s">
        <v>367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SUM(P175:P177)</f>
        <v>0</v>
      </c>
      <c r="Q174" s="198"/>
      <c r="R174" s="199">
        <f>SUM(R175:R177)</f>
        <v>0</v>
      </c>
      <c r="S174" s="198"/>
      <c r="T174" s="200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84</v>
      </c>
      <c r="AT174" s="202" t="s">
        <v>75</v>
      </c>
      <c r="AU174" s="202" t="s">
        <v>84</v>
      </c>
      <c r="AY174" s="201" t="s">
        <v>136</v>
      </c>
      <c r="BK174" s="203">
        <f>SUM(BK175:BK177)</f>
        <v>0</v>
      </c>
    </row>
    <row r="175" s="2" customFormat="1" ht="16.5" customHeight="1">
      <c r="A175" s="40"/>
      <c r="B175" s="41"/>
      <c r="C175" s="206" t="s">
        <v>276</v>
      </c>
      <c r="D175" s="206" t="s">
        <v>138</v>
      </c>
      <c r="E175" s="207" t="s">
        <v>369</v>
      </c>
      <c r="F175" s="208" t="s">
        <v>370</v>
      </c>
      <c r="G175" s="209" t="s">
        <v>331</v>
      </c>
      <c r="H175" s="210">
        <v>579.03700000000003</v>
      </c>
      <c r="I175" s="211"/>
      <c r="J175" s="212">
        <f>ROUND(I175*H175,2)</f>
        <v>0</v>
      </c>
      <c r="K175" s="208" t="s">
        <v>142</v>
      </c>
      <c r="L175" s="46"/>
      <c r="M175" s="213" t="s">
        <v>19</v>
      </c>
      <c r="N175" s="214" t="s">
        <v>47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143</v>
      </c>
      <c r="AT175" s="217" t="s">
        <v>138</v>
      </c>
      <c r="AU175" s="217" t="s">
        <v>86</v>
      </c>
      <c r="AY175" s="19" t="s">
        <v>136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84</v>
      </c>
      <c r="BK175" s="218">
        <f>ROUND(I175*H175,2)</f>
        <v>0</v>
      </c>
      <c r="BL175" s="19" t="s">
        <v>143</v>
      </c>
      <c r="BM175" s="217" t="s">
        <v>816</v>
      </c>
    </row>
    <row r="176" s="2" customFormat="1">
      <c r="A176" s="40"/>
      <c r="B176" s="41"/>
      <c r="C176" s="42"/>
      <c r="D176" s="219" t="s">
        <v>145</v>
      </c>
      <c r="E176" s="42"/>
      <c r="F176" s="220" t="s">
        <v>372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145</v>
      </c>
      <c r="AU176" s="19" t="s">
        <v>86</v>
      </c>
    </row>
    <row r="177" s="2" customFormat="1">
      <c r="A177" s="40"/>
      <c r="B177" s="41"/>
      <c r="C177" s="42"/>
      <c r="D177" s="224" t="s">
        <v>147</v>
      </c>
      <c r="E177" s="42"/>
      <c r="F177" s="225" t="s">
        <v>373</v>
      </c>
      <c r="G177" s="42"/>
      <c r="H177" s="42"/>
      <c r="I177" s="221"/>
      <c r="J177" s="42"/>
      <c r="K177" s="42"/>
      <c r="L177" s="46"/>
      <c r="M177" s="269"/>
      <c r="N177" s="270"/>
      <c r="O177" s="271"/>
      <c r="P177" s="271"/>
      <c r="Q177" s="271"/>
      <c r="R177" s="271"/>
      <c r="S177" s="271"/>
      <c r="T177" s="272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147</v>
      </c>
      <c r="AU177" s="19" t="s">
        <v>86</v>
      </c>
    </row>
    <row r="178" s="2" customFormat="1" ht="6.96" customHeight="1">
      <c r="A178" s="40"/>
      <c r="B178" s="61"/>
      <c r="C178" s="62"/>
      <c r="D178" s="62"/>
      <c r="E178" s="62"/>
      <c r="F178" s="62"/>
      <c r="G178" s="62"/>
      <c r="H178" s="62"/>
      <c r="I178" s="62"/>
      <c r="J178" s="62"/>
      <c r="K178" s="62"/>
      <c r="L178" s="46"/>
      <c r="M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</row>
  </sheetData>
  <sheetProtection sheet="1" autoFilter="0" formatColumns="0" formatRows="0" objects="1" scenarios="1" spinCount="100000" saltValue="ZJHWrPT2/KccPaGp4gnsDM641er177+BdRniYMH9EpuZzALCHXV/n+Dtp9WpyNuSyZj1o2a2v81J8C+A07XKwQ==" hashValue="DbfipMxTvJCTO10seuR0ZwDZUNkTBIrgZqJ/G+yTi1teDepgTlJBBgF8DC4HQ0k+VZGpoOO59VUqgLzo6XlLBw==" algorithmName="SHA-512" password="CC35"/>
  <autoFilter ref="C83:K17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1/122251104"/>
    <hyperlink ref="F97" r:id="rId2" display="https://podminky.urs.cz/item/CS_URS_2025_01/151201211"/>
    <hyperlink ref="F102" r:id="rId3" display="https://podminky.urs.cz/item/CS_URS_2025_01/162451105"/>
    <hyperlink ref="F112" r:id="rId4" display="https://podminky.urs.cz/item/CS_URS_2025_01/171151103"/>
    <hyperlink ref="F128" r:id="rId5" display="https://podminky.urs.cz/item/CS_URS_2025_01/181951112"/>
    <hyperlink ref="F133" r:id="rId6" display="https://podminky.urs.cz/item/CS_URS_2025_01/182251101"/>
    <hyperlink ref="F138" r:id="rId7" display="https://podminky.urs.cz/item/CS_URS_2025_01/182351123"/>
    <hyperlink ref="F147" r:id="rId8" display="https://podminky.urs.cz/item/CS_URS_2025_01/462512370"/>
    <hyperlink ref="F151" r:id="rId9" display="https://podminky.urs.cz/item/CS_URS_2025_01/462519003"/>
    <hyperlink ref="F155" r:id="rId10" display="https://podminky.urs.cz/item/CS_URS_2025_01/463212111"/>
    <hyperlink ref="F163" r:id="rId11" display="https://podminky.urs.cz/item/CS_URS_2025_01/463212191"/>
    <hyperlink ref="F172" r:id="rId12" display="https://podminky.urs.cz/item/CS_URS_2025_01/564251111"/>
    <hyperlink ref="F177" r:id="rId13" display="https://podminky.urs.cz/item/CS_URS_2025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108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VN Machová, odstranění nánosů a oprava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817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29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ROUND((SUM(BE82:BE168)),  2)</f>
        <v>0</v>
      </c>
      <c r="G33" s="40"/>
      <c r="H33" s="40"/>
      <c r="I33" s="150">
        <v>0.20999999999999999</v>
      </c>
      <c r="J33" s="149">
        <f>ROUND(((SUM(BE82:BE168))*I33),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ROUND((SUM(BF82:BF168)),  2)</f>
        <v>0</v>
      </c>
      <c r="G34" s="40"/>
      <c r="H34" s="40"/>
      <c r="I34" s="150">
        <v>0.12</v>
      </c>
      <c r="J34" s="149">
        <f>ROUND(((SUM(BF82:BF168))*I34),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ROUND((SUM(BG82:BG168)),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ROUND((SUM(BH82:BH168)),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ROUND((SUM(BI82:BI168)),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VN Machová, odstranění nánosů a oprava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05 - Kácení dřevin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VN Machová</v>
      </c>
      <c r="G52" s="42"/>
      <c r="H52" s="42"/>
      <c r="I52" s="34" t="s">
        <v>23</v>
      </c>
      <c r="J52" s="74" t="str">
        <f>IF(J12="","",J12)</f>
        <v>12. 11. 2024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Moravy, s.p.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Tomáš Pecival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116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120</v>
      </c>
      <c r="E62" s="176"/>
      <c r="F62" s="176"/>
      <c r="G62" s="176"/>
      <c r="H62" s="176"/>
      <c r="I62" s="176"/>
      <c r="J62" s="177">
        <f>J166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121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VN Machová, odstranění nánosů a oprava nádrže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05 - Kácení dřevin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VN Machová</v>
      </c>
      <c r="G76" s="42"/>
      <c r="H76" s="42"/>
      <c r="I76" s="34" t="s">
        <v>23</v>
      </c>
      <c r="J76" s="74" t="str">
        <f>IF(J12="","",J12)</f>
        <v>12. 11. 2024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Povodí Moravy, s.p.</v>
      </c>
      <c r="G78" s="42"/>
      <c r="H78" s="42"/>
      <c r="I78" s="34" t="s">
        <v>33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31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>Ing. Tomáš Pecival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122</v>
      </c>
      <c r="D81" s="182" t="s">
        <v>61</v>
      </c>
      <c r="E81" s="182" t="s">
        <v>57</v>
      </c>
      <c r="F81" s="182" t="s">
        <v>58</v>
      </c>
      <c r="G81" s="182" t="s">
        <v>123</v>
      </c>
      <c r="H81" s="182" t="s">
        <v>124</v>
      </c>
      <c r="I81" s="182" t="s">
        <v>125</v>
      </c>
      <c r="J81" s="182" t="s">
        <v>113</v>
      </c>
      <c r="K81" s="183" t="s">
        <v>126</v>
      </c>
      <c r="L81" s="184"/>
      <c r="M81" s="94" t="s">
        <v>19</v>
      </c>
      <c r="N81" s="95" t="s">
        <v>46</v>
      </c>
      <c r="O81" s="95" t="s">
        <v>127</v>
      </c>
      <c r="P81" s="95" t="s">
        <v>128</v>
      </c>
      <c r="Q81" s="95" t="s">
        <v>129</v>
      </c>
      <c r="R81" s="95" t="s">
        <v>130</v>
      </c>
      <c r="S81" s="95" t="s">
        <v>131</v>
      </c>
      <c r="T81" s="96" t="s">
        <v>132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133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17.935859999999998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114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134</v>
      </c>
      <c r="F83" s="193" t="s">
        <v>135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P84+P166</f>
        <v>0</v>
      </c>
      <c r="Q83" s="198"/>
      <c r="R83" s="199">
        <f>R84+R166</f>
        <v>17.935859999999998</v>
      </c>
      <c r="S83" s="198"/>
      <c r="T83" s="200">
        <f>T84+T166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75</v>
      </c>
      <c r="AU83" s="202" t="s">
        <v>76</v>
      </c>
      <c r="AY83" s="201" t="s">
        <v>136</v>
      </c>
      <c r="BK83" s="203">
        <f>BK84+BK166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84</v>
      </c>
      <c r="F84" s="204" t="s">
        <v>137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SUM(P85:P165)</f>
        <v>0</v>
      </c>
      <c r="Q84" s="198"/>
      <c r="R84" s="199">
        <f>SUM(R85:R165)</f>
        <v>17.935859999999998</v>
      </c>
      <c r="S84" s="198"/>
      <c r="T84" s="200">
        <f>SUM(T85:T165)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84</v>
      </c>
      <c r="AY84" s="201" t="s">
        <v>136</v>
      </c>
      <c r="BK84" s="203">
        <f>SUM(BK85:BK165)</f>
        <v>0</v>
      </c>
    </row>
    <row r="85" s="2" customFormat="1" ht="21.75" customHeight="1">
      <c r="A85" s="40"/>
      <c r="B85" s="41"/>
      <c r="C85" s="206" t="s">
        <v>305</v>
      </c>
      <c r="D85" s="206" t="s">
        <v>138</v>
      </c>
      <c r="E85" s="207" t="s">
        <v>818</v>
      </c>
      <c r="F85" s="208" t="s">
        <v>819</v>
      </c>
      <c r="G85" s="209" t="s">
        <v>141</v>
      </c>
      <c r="H85" s="210">
        <v>565</v>
      </c>
      <c r="I85" s="211"/>
      <c r="J85" s="212">
        <f>ROUND(I85*H85,2)</f>
        <v>0</v>
      </c>
      <c r="K85" s="208" t="s">
        <v>142</v>
      </c>
      <c r="L85" s="46"/>
      <c r="M85" s="213" t="s">
        <v>19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143</v>
      </c>
      <c r="AT85" s="217" t="s">
        <v>138</v>
      </c>
      <c r="AU85" s="217" t="s">
        <v>86</v>
      </c>
      <c r="AY85" s="19" t="s">
        <v>136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84</v>
      </c>
      <c r="BK85" s="218">
        <f>ROUND(I85*H85,2)</f>
        <v>0</v>
      </c>
      <c r="BL85" s="19" t="s">
        <v>143</v>
      </c>
      <c r="BM85" s="217" t="s">
        <v>820</v>
      </c>
    </row>
    <row r="86" s="2" customFormat="1">
      <c r="A86" s="40"/>
      <c r="B86" s="41"/>
      <c r="C86" s="42"/>
      <c r="D86" s="219" t="s">
        <v>145</v>
      </c>
      <c r="E86" s="42"/>
      <c r="F86" s="220" t="s">
        <v>821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145</v>
      </c>
      <c r="AU86" s="19" t="s">
        <v>86</v>
      </c>
    </row>
    <row r="87" s="2" customFormat="1">
      <c r="A87" s="40"/>
      <c r="B87" s="41"/>
      <c r="C87" s="42"/>
      <c r="D87" s="224" t="s">
        <v>147</v>
      </c>
      <c r="E87" s="42"/>
      <c r="F87" s="225" t="s">
        <v>822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147</v>
      </c>
      <c r="AU87" s="19" t="s">
        <v>86</v>
      </c>
    </row>
    <row r="88" s="2" customFormat="1" ht="24.15" customHeight="1">
      <c r="A88" s="40"/>
      <c r="B88" s="41"/>
      <c r="C88" s="206" t="s">
        <v>84</v>
      </c>
      <c r="D88" s="206" t="s">
        <v>138</v>
      </c>
      <c r="E88" s="207" t="s">
        <v>823</v>
      </c>
      <c r="F88" s="208" t="s">
        <v>824</v>
      </c>
      <c r="G88" s="209" t="s">
        <v>763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143</v>
      </c>
      <c r="AT88" s="217" t="s">
        <v>138</v>
      </c>
      <c r="AU88" s="217" t="s">
        <v>86</v>
      </c>
      <c r="AY88" s="19" t="s">
        <v>136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84</v>
      </c>
      <c r="BK88" s="218">
        <f>ROUND(I88*H88,2)</f>
        <v>0</v>
      </c>
      <c r="BL88" s="19" t="s">
        <v>143</v>
      </c>
      <c r="BM88" s="217" t="s">
        <v>825</v>
      </c>
    </row>
    <row r="89" s="2" customFormat="1">
      <c r="A89" s="40"/>
      <c r="B89" s="41"/>
      <c r="C89" s="42"/>
      <c r="D89" s="219" t="s">
        <v>145</v>
      </c>
      <c r="E89" s="42"/>
      <c r="F89" s="220" t="s">
        <v>824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145</v>
      </c>
      <c r="AU89" s="19" t="s">
        <v>86</v>
      </c>
    </row>
    <row r="90" s="2" customFormat="1">
      <c r="A90" s="40"/>
      <c r="B90" s="41"/>
      <c r="C90" s="42"/>
      <c r="D90" s="219" t="s">
        <v>149</v>
      </c>
      <c r="E90" s="42"/>
      <c r="F90" s="226" t="s">
        <v>826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149</v>
      </c>
      <c r="AU90" s="19" t="s">
        <v>86</v>
      </c>
    </row>
    <row r="91" s="2" customFormat="1" ht="16.5" customHeight="1">
      <c r="A91" s="40"/>
      <c r="B91" s="41"/>
      <c r="C91" s="206" t="s">
        <v>86</v>
      </c>
      <c r="D91" s="206" t="s">
        <v>138</v>
      </c>
      <c r="E91" s="207" t="s">
        <v>827</v>
      </c>
      <c r="F91" s="208" t="s">
        <v>828</v>
      </c>
      <c r="G91" s="209" t="s">
        <v>455</v>
      </c>
      <c r="H91" s="210">
        <v>48</v>
      </c>
      <c r="I91" s="211"/>
      <c r="J91" s="212">
        <f>ROUND(I91*H91,2)</f>
        <v>0</v>
      </c>
      <c r="K91" s="208" t="s">
        <v>142</v>
      </c>
      <c r="L91" s="46"/>
      <c r="M91" s="213" t="s">
        <v>19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143</v>
      </c>
      <c r="AT91" s="217" t="s">
        <v>138</v>
      </c>
      <c r="AU91" s="217" t="s">
        <v>86</v>
      </c>
      <c r="AY91" s="19" t="s">
        <v>136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143</v>
      </c>
      <c r="BM91" s="217" t="s">
        <v>829</v>
      </c>
    </row>
    <row r="92" s="2" customFormat="1">
      <c r="A92" s="40"/>
      <c r="B92" s="41"/>
      <c r="C92" s="42"/>
      <c r="D92" s="219" t="s">
        <v>145</v>
      </c>
      <c r="E92" s="42"/>
      <c r="F92" s="220" t="s">
        <v>830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145</v>
      </c>
      <c r="AU92" s="19" t="s">
        <v>86</v>
      </c>
    </row>
    <row r="93" s="2" customFormat="1">
      <c r="A93" s="40"/>
      <c r="B93" s="41"/>
      <c r="C93" s="42"/>
      <c r="D93" s="224" t="s">
        <v>147</v>
      </c>
      <c r="E93" s="42"/>
      <c r="F93" s="225" t="s">
        <v>831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147</v>
      </c>
      <c r="AU93" s="19" t="s">
        <v>86</v>
      </c>
    </row>
    <row r="94" s="2" customFormat="1">
      <c r="A94" s="40"/>
      <c r="B94" s="41"/>
      <c r="C94" s="42"/>
      <c r="D94" s="219" t="s">
        <v>149</v>
      </c>
      <c r="E94" s="42"/>
      <c r="F94" s="226" t="s">
        <v>832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149</v>
      </c>
      <c r="AU94" s="19" t="s">
        <v>86</v>
      </c>
    </row>
    <row r="95" s="2" customFormat="1" ht="16.5" customHeight="1">
      <c r="A95" s="40"/>
      <c r="B95" s="41"/>
      <c r="C95" s="206" t="s">
        <v>160</v>
      </c>
      <c r="D95" s="206" t="s">
        <v>138</v>
      </c>
      <c r="E95" s="207" t="s">
        <v>833</v>
      </c>
      <c r="F95" s="208" t="s">
        <v>834</v>
      </c>
      <c r="G95" s="209" t="s">
        <v>455</v>
      </c>
      <c r="H95" s="210">
        <v>14</v>
      </c>
      <c r="I95" s="211"/>
      <c r="J95" s="212">
        <f>ROUND(I95*H95,2)</f>
        <v>0</v>
      </c>
      <c r="K95" s="208" t="s">
        <v>142</v>
      </c>
      <c r="L95" s="46"/>
      <c r="M95" s="213" t="s">
        <v>19</v>
      </c>
      <c r="N95" s="214" t="s">
        <v>47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143</v>
      </c>
      <c r="AT95" s="217" t="s">
        <v>138</v>
      </c>
      <c r="AU95" s="217" t="s">
        <v>86</v>
      </c>
      <c r="AY95" s="19" t="s">
        <v>136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143</v>
      </c>
      <c r="BM95" s="217" t="s">
        <v>835</v>
      </c>
    </row>
    <row r="96" s="2" customFormat="1">
      <c r="A96" s="40"/>
      <c r="B96" s="41"/>
      <c r="C96" s="42"/>
      <c r="D96" s="219" t="s">
        <v>145</v>
      </c>
      <c r="E96" s="42"/>
      <c r="F96" s="220" t="s">
        <v>836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145</v>
      </c>
      <c r="AU96" s="19" t="s">
        <v>86</v>
      </c>
    </row>
    <row r="97" s="2" customFormat="1">
      <c r="A97" s="40"/>
      <c r="B97" s="41"/>
      <c r="C97" s="42"/>
      <c r="D97" s="224" t="s">
        <v>147</v>
      </c>
      <c r="E97" s="42"/>
      <c r="F97" s="225" t="s">
        <v>837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147</v>
      </c>
      <c r="AU97" s="19" t="s">
        <v>86</v>
      </c>
    </row>
    <row r="98" s="2" customFormat="1">
      <c r="A98" s="40"/>
      <c r="B98" s="41"/>
      <c r="C98" s="42"/>
      <c r="D98" s="219" t="s">
        <v>149</v>
      </c>
      <c r="E98" s="42"/>
      <c r="F98" s="226" t="s">
        <v>832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149</v>
      </c>
      <c r="AU98" s="19" t="s">
        <v>86</v>
      </c>
    </row>
    <row r="99" s="2" customFormat="1" ht="16.5" customHeight="1">
      <c r="A99" s="40"/>
      <c r="B99" s="41"/>
      <c r="C99" s="206" t="s">
        <v>143</v>
      </c>
      <c r="D99" s="206" t="s">
        <v>138</v>
      </c>
      <c r="E99" s="207" t="s">
        <v>838</v>
      </c>
      <c r="F99" s="208" t="s">
        <v>839</v>
      </c>
      <c r="G99" s="209" t="s">
        <v>455</v>
      </c>
      <c r="H99" s="210">
        <v>6</v>
      </c>
      <c r="I99" s="211"/>
      <c r="J99" s="212">
        <f>ROUND(I99*H99,2)</f>
        <v>0</v>
      </c>
      <c r="K99" s="208" t="s">
        <v>142</v>
      </c>
      <c r="L99" s="46"/>
      <c r="M99" s="213" t="s">
        <v>19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143</v>
      </c>
      <c r="AT99" s="217" t="s">
        <v>138</v>
      </c>
      <c r="AU99" s="217" t="s">
        <v>86</v>
      </c>
      <c r="AY99" s="19" t="s">
        <v>136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143</v>
      </c>
      <c r="BM99" s="217" t="s">
        <v>840</v>
      </c>
    </row>
    <row r="100" s="2" customFormat="1">
      <c r="A100" s="40"/>
      <c r="B100" s="41"/>
      <c r="C100" s="42"/>
      <c r="D100" s="219" t="s">
        <v>145</v>
      </c>
      <c r="E100" s="42"/>
      <c r="F100" s="220" t="s">
        <v>841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145</v>
      </c>
      <c r="AU100" s="19" t="s">
        <v>86</v>
      </c>
    </row>
    <row r="101" s="2" customFormat="1">
      <c r="A101" s="40"/>
      <c r="B101" s="41"/>
      <c r="C101" s="42"/>
      <c r="D101" s="224" t="s">
        <v>147</v>
      </c>
      <c r="E101" s="42"/>
      <c r="F101" s="225" t="s">
        <v>842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147</v>
      </c>
      <c r="AU101" s="19" t="s">
        <v>86</v>
      </c>
    </row>
    <row r="102" s="2" customFormat="1">
      <c r="A102" s="40"/>
      <c r="B102" s="41"/>
      <c r="C102" s="42"/>
      <c r="D102" s="219" t="s">
        <v>149</v>
      </c>
      <c r="E102" s="42"/>
      <c r="F102" s="226" t="s">
        <v>832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149</v>
      </c>
      <c r="AU102" s="19" t="s">
        <v>86</v>
      </c>
    </row>
    <row r="103" s="2" customFormat="1" ht="24.15" customHeight="1">
      <c r="A103" s="40"/>
      <c r="B103" s="41"/>
      <c r="C103" s="206" t="s">
        <v>171</v>
      </c>
      <c r="D103" s="206" t="s">
        <v>138</v>
      </c>
      <c r="E103" s="207" t="s">
        <v>191</v>
      </c>
      <c r="F103" s="208" t="s">
        <v>843</v>
      </c>
      <c r="G103" s="209" t="s">
        <v>763</v>
      </c>
      <c r="H103" s="210">
        <v>1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143</v>
      </c>
      <c r="AT103" s="217" t="s">
        <v>138</v>
      </c>
      <c r="AU103" s="217" t="s">
        <v>86</v>
      </c>
      <c r="AY103" s="19" t="s">
        <v>136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84</v>
      </c>
      <c r="BK103" s="218">
        <f>ROUND(I103*H103,2)</f>
        <v>0</v>
      </c>
      <c r="BL103" s="19" t="s">
        <v>143</v>
      </c>
      <c r="BM103" s="217" t="s">
        <v>844</v>
      </c>
    </row>
    <row r="104" s="2" customFormat="1">
      <c r="A104" s="40"/>
      <c r="B104" s="41"/>
      <c r="C104" s="42"/>
      <c r="D104" s="219" t="s">
        <v>145</v>
      </c>
      <c r="E104" s="42"/>
      <c r="F104" s="220" t="s">
        <v>843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145</v>
      </c>
      <c r="AU104" s="19" t="s">
        <v>86</v>
      </c>
    </row>
    <row r="105" s="2" customFormat="1">
      <c r="A105" s="40"/>
      <c r="B105" s="41"/>
      <c r="C105" s="42"/>
      <c r="D105" s="219" t="s">
        <v>149</v>
      </c>
      <c r="E105" s="42"/>
      <c r="F105" s="226" t="s">
        <v>845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149</v>
      </c>
      <c r="AU105" s="19" t="s">
        <v>86</v>
      </c>
    </row>
    <row r="106" s="2" customFormat="1" ht="16.5" customHeight="1">
      <c r="A106" s="40"/>
      <c r="B106" s="41"/>
      <c r="C106" s="206" t="s">
        <v>190</v>
      </c>
      <c r="D106" s="206" t="s">
        <v>138</v>
      </c>
      <c r="E106" s="207" t="s">
        <v>846</v>
      </c>
      <c r="F106" s="208" t="s">
        <v>847</v>
      </c>
      <c r="G106" s="209" t="s">
        <v>455</v>
      </c>
      <c r="H106" s="210">
        <v>5</v>
      </c>
      <c r="I106" s="211"/>
      <c r="J106" s="212">
        <f>ROUND(I106*H106,2)</f>
        <v>0</v>
      </c>
      <c r="K106" s="208" t="s">
        <v>142</v>
      </c>
      <c r="L106" s="46"/>
      <c r="M106" s="213" t="s">
        <v>19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143</v>
      </c>
      <c r="AT106" s="217" t="s">
        <v>138</v>
      </c>
      <c r="AU106" s="217" t="s">
        <v>86</v>
      </c>
      <c r="AY106" s="19" t="s">
        <v>136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84</v>
      </c>
      <c r="BK106" s="218">
        <f>ROUND(I106*H106,2)</f>
        <v>0</v>
      </c>
      <c r="BL106" s="19" t="s">
        <v>143</v>
      </c>
      <c r="BM106" s="217" t="s">
        <v>848</v>
      </c>
    </row>
    <row r="107" s="2" customFormat="1">
      <c r="A107" s="40"/>
      <c r="B107" s="41"/>
      <c r="C107" s="42"/>
      <c r="D107" s="219" t="s">
        <v>145</v>
      </c>
      <c r="E107" s="42"/>
      <c r="F107" s="220" t="s">
        <v>849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145</v>
      </c>
      <c r="AU107" s="19" t="s">
        <v>86</v>
      </c>
    </row>
    <row r="108" s="2" customFormat="1">
      <c r="A108" s="40"/>
      <c r="B108" s="41"/>
      <c r="C108" s="42"/>
      <c r="D108" s="224" t="s">
        <v>147</v>
      </c>
      <c r="E108" s="42"/>
      <c r="F108" s="225" t="s">
        <v>850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147</v>
      </c>
      <c r="AU108" s="19" t="s">
        <v>86</v>
      </c>
    </row>
    <row r="109" s="2" customFormat="1">
      <c r="A109" s="40"/>
      <c r="B109" s="41"/>
      <c r="C109" s="42"/>
      <c r="D109" s="219" t="s">
        <v>149</v>
      </c>
      <c r="E109" s="42"/>
      <c r="F109" s="226" t="s">
        <v>851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149</v>
      </c>
      <c r="AU109" s="19" t="s">
        <v>86</v>
      </c>
    </row>
    <row r="110" s="2" customFormat="1" ht="21.75" customHeight="1">
      <c r="A110" s="40"/>
      <c r="B110" s="41"/>
      <c r="C110" s="206" t="s">
        <v>242</v>
      </c>
      <c r="D110" s="206" t="s">
        <v>138</v>
      </c>
      <c r="E110" s="207" t="s">
        <v>852</v>
      </c>
      <c r="F110" s="208" t="s">
        <v>853</v>
      </c>
      <c r="G110" s="209" t="s">
        <v>455</v>
      </c>
      <c r="H110" s="210">
        <v>91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143</v>
      </c>
      <c r="AT110" s="217" t="s">
        <v>138</v>
      </c>
      <c r="AU110" s="217" t="s">
        <v>86</v>
      </c>
      <c r="AY110" s="19" t="s">
        <v>136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143</v>
      </c>
      <c r="BM110" s="217" t="s">
        <v>854</v>
      </c>
    </row>
    <row r="111" s="2" customFormat="1">
      <c r="A111" s="40"/>
      <c r="B111" s="41"/>
      <c r="C111" s="42"/>
      <c r="D111" s="219" t="s">
        <v>145</v>
      </c>
      <c r="E111" s="42"/>
      <c r="F111" s="220" t="s">
        <v>855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145</v>
      </c>
      <c r="AU111" s="19" t="s">
        <v>86</v>
      </c>
    </row>
    <row r="112" s="13" customFormat="1">
      <c r="A112" s="13"/>
      <c r="B112" s="227"/>
      <c r="C112" s="228"/>
      <c r="D112" s="219" t="s">
        <v>151</v>
      </c>
      <c r="E112" s="229" t="s">
        <v>19</v>
      </c>
      <c r="F112" s="230" t="s">
        <v>856</v>
      </c>
      <c r="G112" s="228"/>
      <c r="H112" s="231">
        <v>91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151</v>
      </c>
      <c r="AU112" s="237" t="s">
        <v>86</v>
      </c>
      <c r="AV112" s="13" t="s">
        <v>86</v>
      </c>
      <c r="AW112" s="13" t="s">
        <v>35</v>
      </c>
      <c r="AX112" s="13" t="s">
        <v>84</v>
      </c>
      <c r="AY112" s="237" t="s">
        <v>136</v>
      </c>
    </row>
    <row r="113" s="2" customFormat="1" ht="16.5" customHeight="1">
      <c r="A113" s="40"/>
      <c r="B113" s="41"/>
      <c r="C113" s="259" t="s">
        <v>220</v>
      </c>
      <c r="D113" s="259" t="s">
        <v>238</v>
      </c>
      <c r="E113" s="260" t="s">
        <v>857</v>
      </c>
      <c r="F113" s="261" t="s">
        <v>858</v>
      </c>
      <c r="G113" s="262" t="s">
        <v>331</v>
      </c>
      <c r="H113" s="263">
        <v>10.238</v>
      </c>
      <c r="I113" s="264"/>
      <c r="J113" s="265">
        <f>ROUND(I113*H113,2)</f>
        <v>0</v>
      </c>
      <c r="K113" s="261" t="s">
        <v>142</v>
      </c>
      <c r="L113" s="266"/>
      <c r="M113" s="267" t="s">
        <v>19</v>
      </c>
      <c r="N113" s="268" t="s">
        <v>47</v>
      </c>
      <c r="O113" s="86"/>
      <c r="P113" s="215">
        <f>O113*H113</f>
        <v>0</v>
      </c>
      <c r="Q113" s="215">
        <v>1</v>
      </c>
      <c r="R113" s="215">
        <f>Q113*H113</f>
        <v>10.238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242</v>
      </c>
      <c r="AT113" s="217" t="s">
        <v>238</v>
      </c>
      <c r="AU113" s="217" t="s">
        <v>86</v>
      </c>
      <c r="AY113" s="19" t="s">
        <v>136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84</v>
      </c>
      <c r="BK113" s="218">
        <f>ROUND(I113*H113,2)</f>
        <v>0</v>
      </c>
      <c r="BL113" s="19" t="s">
        <v>143</v>
      </c>
      <c r="BM113" s="217" t="s">
        <v>859</v>
      </c>
    </row>
    <row r="114" s="2" customFormat="1">
      <c r="A114" s="40"/>
      <c r="B114" s="41"/>
      <c r="C114" s="42"/>
      <c r="D114" s="219" t="s">
        <v>145</v>
      </c>
      <c r="E114" s="42"/>
      <c r="F114" s="220" t="s">
        <v>858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145</v>
      </c>
      <c r="AU114" s="19" t="s">
        <v>86</v>
      </c>
    </row>
    <row r="115" s="13" customFormat="1">
      <c r="A115" s="13"/>
      <c r="B115" s="227"/>
      <c r="C115" s="228"/>
      <c r="D115" s="219" t="s">
        <v>151</v>
      </c>
      <c r="E115" s="229" t="s">
        <v>19</v>
      </c>
      <c r="F115" s="230" t="s">
        <v>860</v>
      </c>
      <c r="G115" s="228"/>
      <c r="H115" s="231">
        <v>10.238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151</v>
      </c>
      <c r="AU115" s="237" t="s">
        <v>86</v>
      </c>
      <c r="AV115" s="13" t="s">
        <v>86</v>
      </c>
      <c r="AW115" s="13" t="s">
        <v>35</v>
      </c>
      <c r="AX115" s="13" t="s">
        <v>76</v>
      </c>
      <c r="AY115" s="237" t="s">
        <v>136</v>
      </c>
    </row>
    <row r="116" s="15" customFormat="1">
      <c r="A116" s="15"/>
      <c r="B116" s="248"/>
      <c r="C116" s="249"/>
      <c r="D116" s="219" t="s">
        <v>151</v>
      </c>
      <c r="E116" s="250" t="s">
        <v>19</v>
      </c>
      <c r="F116" s="251" t="s">
        <v>189</v>
      </c>
      <c r="G116" s="249"/>
      <c r="H116" s="252">
        <v>10.238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8" t="s">
        <v>151</v>
      </c>
      <c r="AU116" s="258" t="s">
        <v>86</v>
      </c>
      <c r="AV116" s="15" t="s">
        <v>143</v>
      </c>
      <c r="AW116" s="15" t="s">
        <v>35</v>
      </c>
      <c r="AX116" s="15" t="s">
        <v>84</v>
      </c>
      <c r="AY116" s="258" t="s">
        <v>136</v>
      </c>
    </row>
    <row r="117" s="2" customFormat="1" ht="16.5" customHeight="1">
      <c r="A117" s="40"/>
      <c r="B117" s="41"/>
      <c r="C117" s="259" t="s">
        <v>328</v>
      </c>
      <c r="D117" s="259" t="s">
        <v>238</v>
      </c>
      <c r="E117" s="260" t="s">
        <v>861</v>
      </c>
      <c r="F117" s="261" t="s">
        <v>862</v>
      </c>
      <c r="G117" s="262" t="s">
        <v>155</v>
      </c>
      <c r="H117" s="263">
        <v>3.4129999999999998</v>
      </c>
      <c r="I117" s="264"/>
      <c r="J117" s="265">
        <f>ROUND(I117*H117,2)</f>
        <v>0</v>
      </c>
      <c r="K117" s="261" t="s">
        <v>142</v>
      </c>
      <c r="L117" s="266"/>
      <c r="M117" s="267" t="s">
        <v>19</v>
      </c>
      <c r="N117" s="268" t="s">
        <v>47</v>
      </c>
      <c r="O117" s="86"/>
      <c r="P117" s="215">
        <f>O117*H117</f>
        <v>0</v>
      </c>
      <c r="Q117" s="215">
        <v>0.22</v>
      </c>
      <c r="R117" s="215">
        <f>Q117*H117</f>
        <v>0.75085999999999997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242</v>
      </c>
      <c r="AT117" s="217" t="s">
        <v>238</v>
      </c>
      <c r="AU117" s="217" t="s">
        <v>86</v>
      </c>
      <c r="AY117" s="19" t="s">
        <v>136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84</v>
      </c>
      <c r="BK117" s="218">
        <f>ROUND(I117*H117,2)</f>
        <v>0</v>
      </c>
      <c r="BL117" s="19" t="s">
        <v>143</v>
      </c>
      <c r="BM117" s="217" t="s">
        <v>863</v>
      </c>
    </row>
    <row r="118" s="2" customFormat="1">
      <c r="A118" s="40"/>
      <c r="B118" s="41"/>
      <c r="C118" s="42"/>
      <c r="D118" s="219" t="s">
        <v>145</v>
      </c>
      <c r="E118" s="42"/>
      <c r="F118" s="220" t="s">
        <v>862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145</v>
      </c>
      <c r="AU118" s="19" t="s">
        <v>86</v>
      </c>
    </row>
    <row r="119" s="2" customFormat="1">
      <c r="A119" s="40"/>
      <c r="B119" s="41"/>
      <c r="C119" s="42"/>
      <c r="D119" s="219" t="s">
        <v>149</v>
      </c>
      <c r="E119" s="42"/>
      <c r="F119" s="226" t="s">
        <v>864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149</v>
      </c>
      <c r="AU119" s="19" t="s">
        <v>86</v>
      </c>
    </row>
    <row r="120" s="13" customFormat="1">
      <c r="A120" s="13"/>
      <c r="B120" s="227"/>
      <c r="C120" s="228"/>
      <c r="D120" s="219" t="s">
        <v>151</v>
      </c>
      <c r="E120" s="229" t="s">
        <v>19</v>
      </c>
      <c r="F120" s="230" t="s">
        <v>865</v>
      </c>
      <c r="G120" s="228"/>
      <c r="H120" s="231">
        <v>3.4129999999999998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151</v>
      </c>
      <c r="AU120" s="237" t="s">
        <v>86</v>
      </c>
      <c r="AV120" s="13" t="s">
        <v>86</v>
      </c>
      <c r="AW120" s="13" t="s">
        <v>35</v>
      </c>
      <c r="AX120" s="13" t="s">
        <v>76</v>
      </c>
      <c r="AY120" s="237" t="s">
        <v>136</v>
      </c>
    </row>
    <row r="121" s="15" customFormat="1">
      <c r="A121" s="15"/>
      <c r="B121" s="248"/>
      <c r="C121" s="249"/>
      <c r="D121" s="219" t="s">
        <v>151</v>
      </c>
      <c r="E121" s="250" t="s">
        <v>19</v>
      </c>
      <c r="F121" s="251" t="s">
        <v>189</v>
      </c>
      <c r="G121" s="249"/>
      <c r="H121" s="252">
        <v>3.4129999999999998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151</v>
      </c>
      <c r="AU121" s="258" t="s">
        <v>86</v>
      </c>
      <c r="AV121" s="15" t="s">
        <v>143</v>
      </c>
      <c r="AW121" s="15" t="s">
        <v>35</v>
      </c>
      <c r="AX121" s="15" t="s">
        <v>84</v>
      </c>
      <c r="AY121" s="258" t="s">
        <v>136</v>
      </c>
    </row>
    <row r="122" s="2" customFormat="1" ht="16.5" customHeight="1">
      <c r="A122" s="40"/>
      <c r="B122" s="41"/>
      <c r="C122" s="259" t="s">
        <v>418</v>
      </c>
      <c r="D122" s="259" t="s">
        <v>238</v>
      </c>
      <c r="E122" s="260" t="s">
        <v>866</v>
      </c>
      <c r="F122" s="261" t="s">
        <v>867</v>
      </c>
      <c r="G122" s="262" t="s">
        <v>331</v>
      </c>
      <c r="H122" s="263">
        <v>4.0949999999999998</v>
      </c>
      <c r="I122" s="264"/>
      <c r="J122" s="265">
        <f>ROUND(I122*H122,2)</f>
        <v>0</v>
      </c>
      <c r="K122" s="261" t="s">
        <v>142</v>
      </c>
      <c r="L122" s="266"/>
      <c r="M122" s="267" t="s">
        <v>19</v>
      </c>
      <c r="N122" s="268" t="s">
        <v>47</v>
      </c>
      <c r="O122" s="86"/>
      <c r="P122" s="215">
        <f>O122*H122</f>
        <v>0</v>
      </c>
      <c r="Q122" s="215">
        <v>1</v>
      </c>
      <c r="R122" s="215">
        <f>Q122*H122</f>
        <v>4.0949999999999998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242</v>
      </c>
      <c r="AT122" s="217" t="s">
        <v>238</v>
      </c>
      <c r="AU122" s="217" t="s">
        <v>86</v>
      </c>
      <c r="AY122" s="19" t="s">
        <v>136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84</v>
      </c>
      <c r="BK122" s="218">
        <f>ROUND(I122*H122,2)</f>
        <v>0</v>
      </c>
      <c r="BL122" s="19" t="s">
        <v>143</v>
      </c>
      <c r="BM122" s="217" t="s">
        <v>868</v>
      </c>
    </row>
    <row r="123" s="2" customFormat="1">
      <c r="A123" s="40"/>
      <c r="B123" s="41"/>
      <c r="C123" s="42"/>
      <c r="D123" s="219" t="s">
        <v>145</v>
      </c>
      <c r="E123" s="42"/>
      <c r="F123" s="220" t="s">
        <v>867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145</v>
      </c>
      <c r="AU123" s="19" t="s">
        <v>86</v>
      </c>
    </row>
    <row r="124" s="13" customFormat="1">
      <c r="A124" s="13"/>
      <c r="B124" s="227"/>
      <c r="C124" s="228"/>
      <c r="D124" s="219" t="s">
        <v>151</v>
      </c>
      <c r="E124" s="229" t="s">
        <v>19</v>
      </c>
      <c r="F124" s="230" t="s">
        <v>869</v>
      </c>
      <c r="G124" s="228"/>
      <c r="H124" s="231">
        <v>4.0949999999999998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151</v>
      </c>
      <c r="AU124" s="237" t="s">
        <v>86</v>
      </c>
      <c r="AV124" s="13" t="s">
        <v>86</v>
      </c>
      <c r="AW124" s="13" t="s">
        <v>35</v>
      </c>
      <c r="AX124" s="13" t="s">
        <v>76</v>
      </c>
      <c r="AY124" s="237" t="s">
        <v>136</v>
      </c>
    </row>
    <row r="125" s="15" customFormat="1">
      <c r="A125" s="15"/>
      <c r="B125" s="248"/>
      <c r="C125" s="249"/>
      <c r="D125" s="219" t="s">
        <v>151</v>
      </c>
      <c r="E125" s="250" t="s">
        <v>19</v>
      </c>
      <c r="F125" s="251" t="s">
        <v>189</v>
      </c>
      <c r="G125" s="249"/>
      <c r="H125" s="252">
        <v>4.0949999999999998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151</v>
      </c>
      <c r="AU125" s="258" t="s">
        <v>86</v>
      </c>
      <c r="AV125" s="15" t="s">
        <v>143</v>
      </c>
      <c r="AW125" s="15" t="s">
        <v>35</v>
      </c>
      <c r="AX125" s="15" t="s">
        <v>84</v>
      </c>
      <c r="AY125" s="258" t="s">
        <v>136</v>
      </c>
    </row>
    <row r="126" s="2" customFormat="1" ht="21.75" customHeight="1">
      <c r="A126" s="40"/>
      <c r="B126" s="41"/>
      <c r="C126" s="206" t="s">
        <v>8</v>
      </c>
      <c r="D126" s="206" t="s">
        <v>138</v>
      </c>
      <c r="E126" s="207" t="s">
        <v>870</v>
      </c>
      <c r="F126" s="208" t="s">
        <v>871</v>
      </c>
      <c r="G126" s="209" t="s">
        <v>455</v>
      </c>
      <c r="H126" s="210">
        <v>55</v>
      </c>
      <c r="I126" s="211"/>
      <c r="J126" s="212">
        <f>ROUND(I126*H126,2)</f>
        <v>0</v>
      </c>
      <c r="K126" s="208" t="s">
        <v>142</v>
      </c>
      <c r="L126" s="46"/>
      <c r="M126" s="213" t="s">
        <v>19</v>
      </c>
      <c r="N126" s="214" t="s">
        <v>47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143</v>
      </c>
      <c r="AT126" s="217" t="s">
        <v>138</v>
      </c>
      <c r="AU126" s="217" t="s">
        <v>86</v>
      </c>
      <c r="AY126" s="19" t="s">
        <v>136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84</v>
      </c>
      <c r="BK126" s="218">
        <f>ROUND(I126*H126,2)</f>
        <v>0</v>
      </c>
      <c r="BL126" s="19" t="s">
        <v>143</v>
      </c>
      <c r="BM126" s="217" t="s">
        <v>872</v>
      </c>
    </row>
    <row r="127" s="2" customFormat="1">
      <c r="A127" s="40"/>
      <c r="B127" s="41"/>
      <c r="C127" s="42"/>
      <c r="D127" s="219" t="s">
        <v>145</v>
      </c>
      <c r="E127" s="42"/>
      <c r="F127" s="220" t="s">
        <v>873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145</v>
      </c>
      <c r="AU127" s="19" t="s">
        <v>86</v>
      </c>
    </row>
    <row r="128" s="2" customFormat="1">
      <c r="A128" s="40"/>
      <c r="B128" s="41"/>
      <c r="C128" s="42"/>
      <c r="D128" s="224" t="s">
        <v>147</v>
      </c>
      <c r="E128" s="42"/>
      <c r="F128" s="225" t="s">
        <v>874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147</v>
      </c>
      <c r="AU128" s="19" t="s">
        <v>86</v>
      </c>
    </row>
    <row r="129" s="2" customFormat="1" ht="16.5" customHeight="1">
      <c r="A129" s="40"/>
      <c r="B129" s="41"/>
      <c r="C129" s="206" t="s">
        <v>237</v>
      </c>
      <c r="D129" s="206" t="s">
        <v>138</v>
      </c>
      <c r="E129" s="207" t="s">
        <v>875</v>
      </c>
      <c r="F129" s="208" t="s">
        <v>876</v>
      </c>
      <c r="G129" s="209" t="s">
        <v>455</v>
      </c>
      <c r="H129" s="210">
        <v>36</v>
      </c>
      <c r="I129" s="211"/>
      <c r="J129" s="212">
        <f>ROUND(I129*H129,2)</f>
        <v>0</v>
      </c>
      <c r="K129" s="208" t="s">
        <v>19</v>
      </c>
      <c r="L129" s="46"/>
      <c r="M129" s="213" t="s">
        <v>19</v>
      </c>
      <c r="N129" s="214" t="s">
        <v>47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143</v>
      </c>
      <c r="AT129" s="217" t="s">
        <v>138</v>
      </c>
      <c r="AU129" s="217" t="s">
        <v>86</v>
      </c>
      <c r="AY129" s="19" t="s">
        <v>136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84</v>
      </c>
      <c r="BK129" s="218">
        <f>ROUND(I129*H129,2)</f>
        <v>0</v>
      </c>
      <c r="BL129" s="19" t="s">
        <v>143</v>
      </c>
      <c r="BM129" s="217" t="s">
        <v>877</v>
      </c>
    </row>
    <row r="130" s="2" customFormat="1">
      <c r="A130" s="40"/>
      <c r="B130" s="41"/>
      <c r="C130" s="42"/>
      <c r="D130" s="219" t="s">
        <v>145</v>
      </c>
      <c r="E130" s="42"/>
      <c r="F130" s="220" t="s">
        <v>878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145</v>
      </c>
      <c r="AU130" s="19" t="s">
        <v>86</v>
      </c>
    </row>
    <row r="131" s="2" customFormat="1" ht="16.5" customHeight="1">
      <c r="A131" s="40"/>
      <c r="B131" s="41"/>
      <c r="C131" s="259" t="s">
        <v>245</v>
      </c>
      <c r="D131" s="259" t="s">
        <v>238</v>
      </c>
      <c r="E131" s="260" t="s">
        <v>879</v>
      </c>
      <c r="F131" s="261" t="s">
        <v>880</v>
      </c>
      <c r="G131" s="262" t="s">
        <v>455</v>
      </c>
      <c r="H131" s="263">
        <v>36</v>
      </c>
      <c r="I131" s="264"/>
      <c r="J131" s="265">
        <f>ROUND(I131*H131,2)</f>
        <v>0</v>
      </c>
      <c r="K131" s="261" t="s">
        <v>19</v>
      </c>
      <c r="L131" s="266"/>
      <c r="M131" s="267" t="s">
        <v>19</v>
      </c>
      <c r="N131" s="268" t="s">
        <v>47</v>
      </c>
      <c r="O131" s="86"/>
      <c r="P131" s="215">
        <f>O131*H131</f>
        <v>0</v>
      </c>
      <c r="Q131" s="215">
        <v>0.027</v>
      </c>
      <c r="R131" s="215">
        <f>Q131*H131</f>
        <v>0.97199999999999998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242</v>
      </c>
      <c r="AT131" s="217" t="s">
        <v>238</v>
      </c>
      <c r="AU131" s="217" t="s">
        <v>86</v>
      </c>
      <c r="AY131" s="19" t="s">
        <v>136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84</v>
      </c>
      <c r="BK131" s="218">
        <f>ROUND(I131*H131,2)</f>
        <v>0</v>
      </c>
      <c r="BL131" s="19" t="s">
        <v>143</v>
      </c>
      <c r="BM131" s="217" t="s">
        <v>881</v>
      </c>
    </row>
    <row r="132" s="2" customFormat="1">
      <c r="A132" s="40"/>
      <c r="B132" s="41"/>
      <c r="C132" s="42"/>
      <c r="D132" s="219" t="s">
        <v>145</v>
      </c>
      <c r="E132" s="42"/>
      <c r="F132" s="220" t="s">
        <v>880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145</v>
      </c>
      <c r="AU132" s="19" t="s">
        <v>86</v>
      </c>
    </row>
    <row r="133" s="2" customFormat="1">
      <c r="A133" s="40"/>
      <c r="B133" s="41"/>
      <c r="C133" s="42"/>
      <c r="D133" s="219" t="s">
        <v>149</v>
      </c>
      <c r="E133" s="42"/>
      <c r="F133" s="226" t="s">
        <v>882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149</v>
      </c>
      <c r="AU133" s="19" t="s">
        <v>86</v>
      </c>
    </row>
    <row r="134" s="2" customFormat="1" ht="16.5" customHeight="1">
      <c r="A134" s="40"/>
      <c r="B134" s="41"/>
      <c r="C134" s="259" t="s">
        <v>253</v>
      </c>
      <c r="D134" s="259" t="s">
        <v>238</v>
      </c>
      <c r="E134" s="260" t="s">
        <v>883</v>
      </c>
      <c r="F134" s="261" t="s">
        <v>884</v>
      </c>
      <c r="G134" s="262" t="s">
        <v>455</v>
      </c>
      <c r="H134" s="263">
        <v>55</v>
      </c>
      <c r="I134" s="264"/>
      <c r="J134" s="265">
        <f>ROUND(I134*H134,2)</f>
        <v>0</v>
      </c>
      <c r="K134" s="261" t="s">
        <v>19</v>
      </c>
      <c r="L134" s="266"/>
      <c r="M134" s="267" t="s">
        <v>19</v>
      </c>
      <c r="N134" s="268" t="s">
        <v>47</v>
      </c>
      <c r="O134" s="86"/>
      <c r="P134" s="215">
        <f>O134*H134</f>
        <v>0</v>
      </c>
      <c r="Q134" s="215">
        <v>0.014999999999999999</v>
      </c>
      <c r="R134" s="215">
        <f>Q134*H134</f>
        <v>0.82499999999999996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242</v>
      </c>
      <c r="AT134" s="217" t="s">
        <v>238</v>
      </c>
      <c r="AU134" s="217" t="s">
        <v>86</v>
      </c>
      <c r="AY134" s="19" t="s">
        <v>136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84</v>
      </c>
      <c r="BK134" s="218">
        <f>ROUND(I134*H134,2)</f>
        <v>0</v>
      </c>
      <c r="BL134" s="19" t="s">
        <v>143</v>
      </c>
      <c r="BM134" s="217" t="s">
        <v>885</v>
      </c>
    </row>
    <row r="135" s="2" customFormat="1">
      <c r="A135" s="40"/>
      <c r="B135" s="41"/>
      <c r="C135" s="42"/>
      <c r="D135" s="219" t="s">
        <v>145</v>
      </c>
      <c r="E135" s="42"/>
      <c r="F135" s="220" t="s">
        <v>884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145</v>
      </c>
      <c r="AU135" s="19" t="s">
        <v>86</v>
      </c>
    </row>
    <row r="136" s="2" customFormat="1">
      <c r="A136" s="40"/>
      <c r="B136" s="41"/>
      <c r="C136" s="42"/>
      <c r="D136" s="219" t="s">
        <v>149</v>
      </c>
      <c r="E136" s="42"/>
      <c r="F136" s="226" t="s">
        <v>886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149</v>
      </c>
      <c r="AU136" s="19" t="s">
        <v>86</v>
      </c>
    </row>
    <row r="137" s="2" customFormat="1" ht="16.5" customHeight="1">
      <c r="A137" s="40"/>
      <c r="B137" s="41"/>
      <c r="C137" s="206" t="s">
        <v>260</v>
      </c>
      <c r="D137" s="206" t="s">
        <v>138</v>
      </c>
      <c r="E137" s="207" t="s">
        <v>887</v>
      </c>
      <c r="F137" s="208" t="s">
        <v>888</v>
      </c>
      <c r="G137" s="209" t="s">
        <v>455</v>
      </c>
      <c r="H137" s="210">
        <v>108</v>
      </c>
      <c r="I137" s="211"/>
      <c r="J137" s="212">
        <f>ROUND(I137*H137,2)</f>
        <v>0</v>
      </c>
      <c r="K137" s="208" t="s">
        <v>19</v>
      </c>
      <c r="L137" s="46"/>
      <c r="M137" s="213" t="s">
        <v>19</v>
      </c>
      <c r="N137" s="214" t="s">
        <v>47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143</v>
      </c>
      <c r="AT137" s="217" t="s">
        <v>138</v>
      </c>
      <c r="AU137" s="217" t="s">
        <v>86</v>
      </c>
      <c r="AY137" s="19" t="s">
        <v>136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84</v>
      </c>
      <c r="BK137" s="218">
        <f>ROUND(I137*H137,2)</f>
        <v>0</v>
      </c>
      <c r="BL137" s="19" t="s">
        <v>143</v>
      </c>
      <c r="BM137" s="217" t="s">
        <v>889</v>
      </c>
    </row>
    <row r="138" s="2" customFormat="1">
      <c r="A138" s="40"/>
      <c r="B138" s="41"/>
      <c r="C138" s="42"/>
      <c r="D138" s="219" t="s">
        <v>145</v>
      </c>
      <c r="E138" s="42"/>
      <c r="F138" s="220" t="s">
        <v>890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145</v>
      </c>
      <c r="AU138" s="19" t="s">
        <v>86</v>
      </c>
    </row>
    <row r="139" s="13" customFormat="1">
      <c r="A139" s="13"/>
      <c r="B139" s="227"/>
      <c r="C139" s="228"/>
      <c r="D139" s="219" t="s">
        <v>151</v>
      </c>
      <c r="E139" s="229" t="s">
        <v>19</v>
      </c>
      <c r="F139" s="230" t="s">
        <v>891</v>
      </c>
      <c r="G139" s="228"/>
      <c r="H139" s="231">
        <v>108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151</v>
      </c>
      <c r="AU139" s="237" t="s">
        <v>86</v>
      </c>
      <c r="AV139" s="13" t="s">
        <v>86</v>
      </c>
      <c r="AW139" s="13" t="s">
        <v>35</v>
      </c>
      <c r="AX139" s="13" t="s">
        <v>76</v>
      </c>
      <c r="AY139" s="237" t="s">
        <v>136</v>
      </c>
    </row>
    <row r="140" s="15" customFormat="1">
      <c r="A140" s="15"/>
      <c r="B140" s="248"/>
      <c r="C140" s="249"/>
      <c r="D140" s="219" t="s">
        <v>151</v>
      </c>
      <c r="E140" s="250" t="s">
        <v>19</v>
      </c>
      <c r="F140" s="251" t="s">
        <v>189</v>
      </c>
      <c r="G140" s="249"/>
      <c r="H140" s="252">
        <v>108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151</v>
      </c>
      <c r="AU140" s="258" t="s">
        <v>86</v>
      </c>
      <c r="AV140" s="15" t="s">
        <v>143</v>
      </c>
      <c r="AW140" s="15" t="s">
        <v>35</v>
      </c>
      <c r="AX140" s="15" t="s">
        <v>84</v>
      </c>
      <c r="AY140" s="258" t="s">
        <v>136</v>
      </c>
    </row>
    <row r="141" s="2" customFormat="1" ht="16.5" customHeight="1">
      <c r="A141" s="40"/>
      <c r="B141" s="41"/>
      <c r="C141" s="259" t="s">
        <v>452</v>
      </c>
      <c r="D141" s="259" t="s">
        <v>238</v>
      </c>
      <c r="E141" s="260" t="s">
        <v>892</v>
      </c>
      <c r="F141" s="261" t="s">
        <v>893</v>
      </c>
      <c r="G141" s="262" t="s">
        <v>449</v>
      </c>
      <c r="H141" s="263">
        <v>270</v>
      </c>
      <c r="I141" s="264"/>
      <c r="J141" s="265">
        <f>ROUND(I141*H141,2)</f>
        <v>0</v>
      </c>
      <c r="K141" s="261" t="s">
        <v>142</v>
      </c>
      <c r="L141" s="266"/>
      <c r="M141" s="267" t="s">
        <v>19</v>
      </c>
      <c r="N141" s="268" t="s">
        <v>47</v>
      </c>
      <c r="O141" s="86"/>
      <c r="P141" s="215">
        <f>O141*H141</f>
        <v>0</v>
      </c>
      <c r="Q141" s="215">
        <v>0.0038</v>
      </c>
      <c r="R141" s="215">
        <f>Q141*H141</f>
        <v>1.026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242</v>
      </c>
      <c r="AT141" s="217" t="s">
        <v>238</v>
      </c>
      <c r="AU141" s="217" t="s">
        <v>86</v>
      </c>
      <c r="AY141" s="19" t="s">
        <v>136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84</v>
      </c>
      <c r="BK141" s="218">
        <f>ROUND(I141*H141,2)</f>
        <v>0</v>
      </c>
      <c r="BL141" s="19" t="s">
        <v>143</v>
      </c>
      <c r="BM141" s="217" t="s">
        <v>894</v>
      </c>
    </row>
    <row r="142" s="2" customFormat="1">
      <c r="A142" s="40"/>
      <c r="B142" s="41"/>
      <c r="C142" s="42"/>
      <c r="D142" s="219" t="s">
        <v>145</v>
      </c>
      <c r="E142" s="42"/>
      <c r="F142" s="220" t="s">
        <v>893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145</v>
      </c>
      <c r="AU142" s="19" t="s">
        <v>86</v>
      </c>
    </row>
    <row r="143" s="13" customFormat="1">
      <c r="A143" s="13"/>
      <c r="B143" s="227"/>
      <c r="C143" s="228"/>
      <c r="D143" s="219" t="s">
        <v>151</v>
      </c>
      <c r="E143" s="229" t="s">
        <v>19</v>
      </c>
      <c r="F143" s="230" t="s">
        <v>895</v>
      </c>
      <c r="G143" s="228"/>
      <c r="H143" s="231">
        <v>270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151</v>
      </c>
      <c r="AU143" s="237" t="s">
        <v>86</v>
      </c>
      <c r="AV143" s="13" t="s">
        <v>86</v>
      </c>
      <c r="AW143" s="13" t="s">
        <v>35</v>
      </c>
      <c r="AX143" s="13" t="s">
        <v>76</v>
      </c>
      <c r="AY143" s="237" t="s">
        <v>136</v>
      </c>
    </row>
    <row r="144" s="15" customFormat="1">
      <c r="A144" s="15"/>
      <c r="B144" s="248"/>
      <c r="C144" s="249"/>
      <c r="D144" s="219" t="s">
        <v>151</v>
      </c>
      <c r="E144" s="250" t="s">
        <v>19</v>
      </c>
      <c r="F144" s="251" t="s">
        <v>189</v>
      </c>
      <c r="G144" s="249"/>
      <c r="H144" s="252">
        <v>270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8" t="s">
        <v>151</v>
      </c>
      <c r="AU144" s="258" t="s">
        <v>86</v>
      </c>
      <c r="AV144" s="15" t="s">
        <v>143</v>
      </c>
      <c r="AW144" s="15" t="s">
        <v>35</v>
      </c>
      <c r="AX144" s="15" t="s">
        <v>84</v>
      </c>
      <c r="AY144" s="258" t="s">
        <v>136</v>
      </c>
    </row>
    <row r="145" s="2" customFormat="1" ht="16.5" customHeight="1">
      <c r="A145" s="40"/>
      <c r="B145" s="41"/>
      <c r="C145" s="206" t="s">
        <v>458</v>
      </c>
      <c r="D145" s="206" t="s">
        <v>138</v>
      </c>
      <c r="E145" s="207" t="s">
        <v>896</v>
      </c>
      <c r="F145" s="208" t="s">
        <v>897</v>
      </c>
      <c r="G145" s="209" t="s">
        <v>141</v>
      </c>
      <c r="H145" s="210">
        <v>3.8149999999999999</v>
      </c>
      <c r="I145" s="211"/>
      <c r="J145" s="212">
        <f>ROUND(I145*H145,2)</f>
        <v>0</v>
      </c>
      <c r="K145" s="208" t="s">
        <v>19</v>
      </c>
      <c r="L145" s="46"/>
      <c r="M145" s="213" t="s">
        <v>19</v>
      </c>
      <c r="N145" s="214" t="s">
        <v>47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143</v>
      </c>
      <c r="AT145" s="217" t="s">
        <v>138</v>
      </c>
      <c r="AU145" s="217" t="s">
        <v>86</v>
      </c>
      <c r="AY145" s="19" t="s">
        <v>136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84</v>
      </c>
      <c r="BK145" s="218">
        <f>ROUND(I145*H145,2)</f>
        <v>0</v>
      </c>
      <c r="BL145" s="19" t="s">
        <v>143</v>
      </c>
      <c r="BM145" s="217" t="s">
        <v>898</v>
      </c>
    </row>
    <row r="146" s="2" customFormat="1">
      <c r="A146" s="40"/>
      <c r="B146" s="41"/>
      <c r="C146" s="42"/>
      <c r="D146" s="219" t="s">
        <v>145</v>
      </c>
      <c r="E146" s="42"/>
      <c r="F146" s="220" t="s">
        <v>899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145</v>
      </c>
      <c r="AU146" s="19" t="s">
        <v>86</v>
      </c>
    </row>
    <row r="147" s="13" customFormat="1">
      <c r="A147" s="13"/>
      <c r="B147" s="227"/>
      <c r="C147" s="228"/>
      <c r="D147" s="219" t="s">
        <v>151</v>
      </c>
      <c r="E147" s="229" t="s">
        <v>19</v>
      </c>
      <c r="F147" s="230" t="s">
        <v>900</v>
      </c>
      <c r="G147" s="228"/>
      <c r="H147" s="231">
        <v>3.8149999999999999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151</v>
      </c>
      <c r="AU147" s="237" t="s">
        <v>86</v>
      </c>
      <c r="AV147" s="13" t="s">
        <v>86</v>
      </c>
      <c r="AW147" s="13" t="s">
        <v>35</v>
      </c>
      <c r="AX147" s="13" t="s">
        <v>76</v>
      </c>
      <c r="AY147" s="237" t="s">
        <v>136</v>
      </c>
    </row>
    <row r="148" s="15" customFormat="1">
      <c r="A148" s="15"/>
      <c r="B148" s="248"/>
      <c r="C148" s="249"/>
      <c r="D148" s="219" t="s">
        <v>151</v>
      </c>
      <c r="E148" s="250" t="s">
        <v>19</v>
      </c>
      <c r="F148" s="251" t="s">
        <v>189</v>
      </c>
      <c r="G148" s="249"/>
      <c r="H148" s="252">
        <v>3.8149999999999999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8" t="s">
        <v>151</v>
      </c>
      <c r="AU148" s="258" t="s">
        <v>86</v>
      </c>
      <c r="AV148" s="15" t="s">
        <v>143</v>
      </c>
      <c r="AW148" s="15" t="s">
        <v>35</v>
      </c>
      <c r="AX148" s="15" t="s">
        <v>84</v>
      </c>
      <c r="AY148" s="258" t="s">
        <v>136</v>
      </c>
    </row>
    <row r="149" s="2" customFormat="1" ht="16.5" customHeight="1">
      <c r="A149" s="40"/>
      <c r="B149" s="41"/>
      <c r="C149" s="259" t="s">
        <v>268</v>
      </c>
      <c r="D149" s="259" t="s">
        <v>238</v>
      </c>
      <c r="E149" s="260" t="s">
        <v>901</v>
      </c>
      <c r="F149" s="261" t="s">
        <v>902</v>
      </c>
      <c r="G149" s="262" t="s">
        <v>141</v>
      </c>
      <c r="H149" s="263">
        <v>18</v>
      </c>
      <c r="I149" s="264"/>
      <c r="J149" s="265">
        <f>ROUND(I149*H149,2)</f>
        <v>0</v>
      </c>
      <c r="K149" s="261" t="s">
        <v>142</v>
      </c>
      <c r="L149" s="266"/>
      <c r="M149" s="267" t="s">
        <v>19</v>
      </c>
      <c r="N149" s="268" t="s">
        <v>47</v>
      </c>
      <c r="O149" s="86"/>
      <c r="P149" s="215">
        <f>O149*H149</f>
        <v>0</v>
      </c>
      <c r="Q149" s="215">
        <v>0.00050000000000000001</v>
      </c>
      <c r="R149" s="215">
        <f>Q149*H149</f>
        <v>0.0090000000000000011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242</v>
      </c>
      <c r="AT149" s="217" t="s">
        <v>238</v>
      </c>
      <c r="AU149" s="217" t="s">
        <v>86</v>
      </c>
      <c r="AY149" s="19" t="s">
        <v>136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84</v>
      </c>
      <c r="BK149" s="218">
        <f>ROUND(I149*H149,2)</f>
        <v>0</v>
      </c>
      <c r="BL149" s="19" t="s">
        <v>143</v>
      </c>
      <c r="BM149" s="217" t="s">
        <v>903</v>
      </c>
    </row>
    <row r="150" s="2" customFormat="1">
      <c r="A150" s="40"/>
      <c r="B150" s="41"/>
      <c r="C150" s="42"/>
      <c r="D150" s="219" t="s">
        <v>145</v>
      </c>
      <c r="E150" s="42"/>
      <c r="F150" s="220" t="s">
        <v>902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145</v>
      </c>
      <c r="AU150" s="19" t="s">
        <v>86</v>
      </c>
    </row>
    <row r="151" s="13" customFormat="1">
      <c r="A151" s="13"/>
      <c r="B151" s="227"/>
      <c r="C151" s="228"/>
      <c r="D151" s="219" t="s">
        <v>151</v>
      </c>
      <c r="E151" s="229" t="s">
        <v>19</v>
      </c>
      <c r="F151" s="230" t="s">
        <v>904</v>
      </c>
      <c r="G151" s="228"/>
      <c r="H151" s="231">
        <v>18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151</v>
      </c>
      <c r="AU151" s="237" t="s">
        <v>86</v>
      </c>
      <c r="AV151" s="13" t="s">
        <v>86</v>
      </c>
      <c r="AW151" s="13" t="s">
        <v>35</v>
      </c>
      <c r="AX151" s="13" t="s">
        <v>76</v>
      </c>
      <c r="AY151" s="237" t="s">
        <v>136</v>
      </c>
    </row>
    <row r="152" s="15" customFormat="1">
      <c r="A152" s="15"/>
      <c r="B152" s="248"/>
      <c r="C152" s="249"/>
      <c r="D152" s="219" t="s">
        <v>151</v>
      </c>
      <c r="E152" s="250" t="s">
        <v>19</v>
      </c>
      <c r="F152" s="251" t="s">
        <v>189</v>
      </c>
      <c r="G152" s="249"/>
      <c r="H152" s="252">
        <v>18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8" t="s">
        <v>151</v>
      </c>
      <c r="AU152" s="258" t="s">
        <v>86</v>
      </c>
      <c r="AV152" s="15" t="s">
        <v>143</v>
      </c>
      <c r="AW152" s="15" t="s">
        <v>35</v>
      </c>
      <c r="AX152" s="15" t="s">
        <v>84</v>
      </c>
      <c r="AY152" s="258" t="s">
        <v>136</v>
      </c>
    </row>
    <row r="153" s="2" customFormat="1" ht="16.5" customHeight="1">
      <c r="A153" s="40"/>
      <c r="B153" s="41"/>
      <c r="C153" s="206" t="s">
        <v>276</v>
      </c>
      <c r="D153" s="206" t="s">
        <v>138</v>
      </c>
      <c r="E153" s="207" t="s">
        <v>905</v>
      </c>
      <c r="F153" s="208" t="s">
        <v>906</v>
      </c>
      <c r="G153" s="209" t="s">
        <v>331</v>
      </c>
      <c r="H153" s="210">
        <v>0.045999999999999999</v>
      </c>
      <c r="I153" s="211"/>
      <c r="J153" s="212">
        <f>ROUND(I153*H153,2)</f>
        <v>0</v>
      </c>
      <c r="K153" s="208" t="s">
        <v>19</v>
      </c>
      <c r="L153" s="46"/>
      <c r="M153" s="213" t="s">
        <v>19</v>
      </c>
      <c r="N153" s="214" t="s">
        <v>47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143</v>
      </c>
      <c r="AT153" s="217" t="s">
        <v>138</v>
      </c>
      <c r="AU153" s="217" t="s">
        <v>86</v>
      </c>
      <c r="AY153" s="19" t="s">
        <v>136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84</v>
      </c>
      <c r="BK153" s="218">
        <f>ROUND(I153*H153,2)</f>
        <v>0</v>
      </c>
      <c r="BL153" s="19" t="s">
        <v>143</v>
      </c>
      <c r="BM153" s="217" t="s">
        <v>907</v>
      </c>
    </row>
    <row r="154" s="2" customFormat="1">
      <c r="A154" s="40"/>
      <c r="B154" s="41"/>
      <c r="C154" s="42"/>
      <c r="D154" s="219" t="s">
        <v>145</v>
      </c>
      <c r="E154" s="42"/>
      <c r="F154" s="220" t="s">
        <v>908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145</v>
      </c>
      <c r="AU154" s="19" t="s">
        <v>86</v>
      </c>
    </row>
    <row r="155" s="13" customFormat="1">
      <c r="A155" s="13"/>
      <c r="B155" s="227"/>
      <c r="C155" s="228"/>
      <c r="D155" s="219" t="s">
        <v>151</v>
      </c>
      <c r="E155" s="229" t="s">
        <v>19</v>
      </c>
      <c r="F155" s="230" t="s">
        <v>909</v>
      </c>
      <c r="G155" s="228"/>
      <c r="H155" s="231">
        <v>0.045999999999999999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151</v>
      </c>
      <c r="AU155" s="237" t="s">
        <v>86</v>
      </c>
      <c r="AV155" s="13" t="s">
        <v>86</v>
      </c>
      <c r="AW155" s="13" t="s">
        <v>35</v>
      </c>
      <c r="AX155" s="13" t="s">
        <v>76</v>
      </c>
      <c r="AY155" s="237" t="s">
        <v>136</v>
      </c>
    </row>
    <row r="156" s="15" customFormat="1">
      <c r="A156" s="15"/>
      <c r="B156" s="248"/>
      <c r="C156" s="249"/>
      <c r="D156" s="219" t="s">
        <v>151</v>
      </c>
      <c r="E156" s="250" t="s">
        <v>19</v>
      </c>
      <c r="F156" s="251" t="s">
        <v>189</v>
      </c>
      <c r="G156" s="249"/>
      <c r="H156" s="252">
        <v>0.045999999999999999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8" t="s">
        <v>151</v>
      </c>
      <c r="AU156" s="258" t="s">
        <v>86</v>
      </c>
      <c r="AV156" s="15" t="s">
        <v>143</v>
      </c>
      <c r="AW156" s="15" t="s">
        <v>35</v>
      </c>
      <c r="AX156" s="15" t="s">
        <v>84</v>
      </c>
      <c r="AY156" s="258" t="s">
        <v>136</v>
      </c>
    </row>
    <row r="157" s="2" customFormat="1" ht="21.75" customHeight="1">
      <c r="A157" s="40"/>
      <c r="B157" s="41"/>
      <c r="C157" s="259" t="s">
        <v>7</v>
      </c>
      <c r="D157" s="259" t="s">
        <v>238</v>
      </c>
      <c r="E157" s="260" t="s">
        <v>910</v>
      </c>
      <c r="F157" s="261" t="s">
        <v>911</v>
      </c>
      <c r="G157" s="262" t="s">
        <v>241</v>
      </c>
      <c r="H157" s="263">
        <v>20</v>
      </c>
      <c r="I157" s="264"/>
      <c r="J157" s="265">
        <f>ROUND(I157*H157,2)</f>
        <v>0</v>
      </c>
      <c r="K157" s="261" t="s">
        <v>142</v>
      </c>
      <c r="L157" s="266"/>
      <c r="M157" s="267" t="s">
        <v>19</v>
      </c>
      <c r="N157" s="268" t="s">
        <v>47</v>
      </c>
      <c r="O157" s="86"/>
      <c r="P157" s="215">
        <f>O157*H157</f>
        <v>0</v>
      </c>
      <c r="Q157" s="215">
        <v>0.001</v>
      </c>
      <c r="R157" s="215">
        <f>Q157*H157</f>
        <v>0.02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242</v>
      </c>
      <c r="AT157" s="217" t="s">
        <v>238</v>
      </c>
      <c r="AU157" s="217" t="s">
        <v>86</v>
      </c>
      <c r="AY157" s="19" t="s">
        <v>136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84</v>
      </c>
      <c r="BK157" s="218">
        <f>ROUND(I157*H157,2)</f>
        <v>0</v>
      </c>
      <c r="BL157" s="19" t="s">
        <v>143</v>
      </c>
      <c r="BM157" s="217" t="s">
        <v>912</v>
      </c>
    </row>
    <row r="158" s="2" customFormat="1">
      <c r="A158" s="40"/>
      <c r="B158" s="41"/>
      <c r="C158" s="42"/>
      <c r="D158" s="219" t="s">
        <v>145</v>
      </c>
      <c r="E158" s="42"/>
      <c r="F158" s="220" t="s">
        <v>911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145</v>
      </c>
      <c r="AU158" s="19" t="s">
        <v>86</v>
      </c>
    </row>
    <row r="159" s="2" customFormat="1" ht="16.5" customHeight="1">
      <c r="A159" s="40"/>
      <c r="B159" s="41"/>
      <c r="C159" s="206" t="s">
        <v>286</v>
      </c>
      <c r="D159" s="206" t="s">
        <v>138</v>
      </c>
      <c r="E159" s="207" t="s">
        <v>913</v>
      </c>
      <c r="F159" s="208" t="s">
        <v>914</v>
      </c>
      <c r="G159" s="209" t="s">
        <v>155</v>
      </c>
      <c r="H159" s="210">
        <v>20</v>
      </c>
      <c r="I159" s="211"/>
      <c r="J159" s="212">
        <f>ROUND(I159*H159,2)</f>
        <v>0</v>
      </c>
      <c r="K159" s="208" t="s">
        <v>19</v>
      </c>
      <c r="L159" s="46"/>
      <c r="M159" s="213" t="s">
        <v>19</v>
      </c>
      <c r="N159" s="214" t="s">
        <v>47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143</v>
      </c>
      <c r="AT159" s="217" t="s">
        <v>138</v>
      </c>
      <c r="AU159" s="217" t="s">
        <v>86</v>
      </c>
      <c r="AY159" s="19" t="s">
        <v>136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84</v>
      </c>
      <c r="BK159" s="218">
        <f>ROUND(I159*H159,2)</f>
        <v>0</v>
      </c>
      <c r="BL159" s="19" t="s">
        <v>143</v>
      </c>
      <c r="BM159" s="217" t="s">
        <v>915</v>
      </c>
    </row>
    <row r="160" s="2" customFormat="1">
      <c r="A160" s="40"/>
      <c r="B160" s="41"/>
      <c r="C160" s="42"/>
      <c r="D160" s="219" t="s">
        <v>145</v>
      </c>
      <c r="E160" s="42"/>
      <c r="F160" s="220" t="s">
        <v>916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145</v>
      </c>
      <c r="AU160" s="19" t="s">
        <v>86</v>
      </c>
    </row>
    <row r="161" s="2" customFormat="1">
      <c r="A161" s="40"/>
      <c r="B161" s="41"/>
      <c r="C161" s="42"/>
      <c r="D161" s="219" t="s">
        <v>149</v>
      </c>
      <c r="E161" s="42"/>
      <c r="F161" s="226" t="s">
        <v>917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149</v>
      </c>
      <c r="AU161" s="19" t="s">
        <v>86</v>
      </c>
    </row>
    <row r="162" s="13" customFormat="1">
      <c r="A162" s="13"/>
      <c r="B162" s="227"/>
      <c r="C162" s="228"/>
      <c r="D162" s="219" t="s">
        <v>151</v>
      </c>
      <c r="E162" s="228"/>
      <c r="F162" s="230" t="s">
        <v>918</v>
      </c>
      <c r="G162" s="228"/>
      <c r="H162" s="231">
        <v>20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151</v>
      </c>
      <c r="AU162" s="237" t="s">
        <v>86</v>
      </c>
      <c r="AV162" s="13" t="s">
        <v>86</v>
      </c>
      <c r="AW162" s="13" t="s">
        <v>4</v>
      </c>
      <c r="AX162" s="13" t="s">
        <v>84</v>
      </c>
      <c r="AY162" s="237" t="s">
        <v>136</v>
      </c>
    </row>
    <row r="163" s="2" customFormat="1" ht="24.15" customHeight="1">
      <c r="A163" s="40"/>
      <c r="B163" s="41"/>
      <c r="C163" s="206" t="s">
        <v>293</v>
      </c>
      <c r="D163" s="206" t="s">
        <v>138</v>
      </c>
      <c r="E163" s="207" t="s">
        <v>436</v>
      </c>
      <c r="F163" s="208" t="s">
        <v>919</v>
      </c>
      <c r="G163" s="209" t="s">
        <v>763</v>
      </c>
      <c r="H163" s="210">
        <v>1</v>
      </c>
      <c r="I163" s="211"/>
      <c r="J163" s="212">
        <f>ROUND(I163*H163,2)</f>
        <v>0</v>
      </c>
      <c r="K163" s="208" t="s">
        <v>19</v>
      </c>
      <c r="L163" s="46"/>
      <c r="M163" s="213" t="s">
        <v>19</v>
      </c>
      <c r="N163" s="214" t="s">
        <v>47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143</v>
      </c>
      <c r="AT163" s="217" t="s">
        <v>138</v>
      </c>
      <c r="AU163" s="217" t="s">
        <v>86</v>
      </c>
      <c r="AY163" s="19" t="s">
        <v>136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84</v>
      </c>
      <c r="BK163" s="218">
        <f>ROUND(I163*H163,2)</f>
        <v>0</v>
      </c>
      <c r="BL163" s="19" t="s">
        <v>143</v>
      </c>
      <c r="BM163" s="217" t="s">
        <v>920</v>
      </c>
    </row>
    <row r="164" s="2" customFormat="1">
      <c r="A164" s="40"/>
      <c r="B164" s="41"/>
      <c r="C164" s="42"/>
      <c r="D164" s="219" t="s">
        <v>145</v>
      </c>
      <c r="E164" s="42"/>
      <c r="F164" s="220" t="s">
        <v>919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145</v>
      </c>
      <c r="AU164" s="19" t="s">
        <v>86</v>
      </c>
    </row>
    <row r="165" s="2" customFormat="1">
      <c r="A165" s="40"/>
      <c r="B165" s="41"/>
      <c r="C165" s="42"/>
      <c r="D165" s="219" t="s">
        <v>149</v>
      </c>
      <c r="E165" s="42"/>
      <c r="F165" s="226" t="s">
        <v>921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149</v>
      </c>
      <c r="AU165" s="19" t="s">
        <v>86</v>
      </c>
    </row>
    <row r="166" s="12" customFormat="1" ht="22.8" customHeight="1">
      <c r="A166" s="12"/>
      <c r="B166" s="190"/>
      <c r="C166" s="191"/>
      <c r="D166" s="192" t="s">
        <v>75</v>
      </c>
      <c r="E166" s="204" t="s">
        <v>366</v>
      </c>
      <c r="F166" s="204" t="s">
        <v>367</v>
      </c>
      <c r="G166" s="191"/>
      <c r="H166" s="191"/>
      <c r="I166" s="194"/>
      <c r="J166" s="205">
        <f>BK166</f>
        <v>0</v>
      </c>
      <c r="K166" s="191"/>
      <c r="L166" s="196"/>
      <c r="M166" s="197"/>
      <c r="N166" s="198"/>
      <c r="O166" s="198"/>
      <c r="P166" s="199">
        <f>SUM(P167:P168)</f>
        <v>0</v>
      </c>
      <c r="Q166" s="198"/>
      <c r="R166" s="199">
        <f>SUM(R167:R168)</f>
        <v>0</v>
      </c>
      <c r="S166" s="198"/>
      <c r="T166" s="200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1" t="s">
        <v>84</v>
      </c>
      <c r="AT166" s="202" t="s">
        <v>75</v>
      </c>
      <c r="AU166" s="202" t="s">
        <v>84</v>
      </c>
      <c r="AY166" s="201" t="s">
        <v>136</v>
      </c>
      <c r="BK166" s="203">
        <f>SUM(BK167:BK168)</f>
        <v>0</v>
      </c>
    </row>
    <row r="167" s="2" customFormat="1" ht="16.5" customHeight="1">
      <c r="A167" s="40"/>
      <c r="B167" s="41"/>
      <c r="C167" s="206" t="s">
        <v>298</v>
      </c>
      <c r="D167" s="206" t="s">
        <v>138</v>
      </c>
      <c r="E167" s="207" t="s">
        <v>922</v>
      </c>
      <c r="F167" s="208" t="s">
        <v>923</v>
      </c>
      <c r="G167" s="209" t="s">
        <v>331</v>
      </c>
      <c r="H167" s="210">
        <v>17.936</v>
      </c>
      <c r="I167" s="211"/>
      <c r="J167" s="212">
        <f>ROUND(I167*H167,2)</f>
        <v>0</v>
      </c>
      <c r="K167" s="208" t="s">
        <v>19</v>
      </c>
      <c r="L167" s="46"/>
      <c r="M167" s="213" t="s">
        <v>19</v>
      </c>
      <c r="N167" s="214" t="s">
        <v>47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143</v>
      </c>
      <c r="AT167" s="217" t="s">
        <v>138</v>
      </c>
      <c r="AU167" s="217" t="s">
        <v>86</v>
      </c>
      <c r="AY167" s="19" t="s">
        <v>136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84</v>
      </c>
      <c r="BK167" s="218">
        <f>ROUND(I167*H167,2)</f>
        <v>0</v>
      </c>
      <c r="BL167" s="19" t="s">
        <v>143</v>
      </c>
      <c r="BM167" s="217" t="s">
        <v>924</v>
      </c>
    </row>
    <row r="168" s="2" customFormat="1">
      <c r="A168" s="40"/>
      <c r="B168" s="41"/>
      <c r="C168" s="42"/>
      <c r="D168" s="219" t="s">
        <v>145</v>
      </c>
      <c r="E168" s="42"/>
      <c r="F168" s="220" t="s">
        <v>925</v>
      </c>
      <c r="G168" s="42"/>
      <c r="H168" s="42"/>
      <c r="I168" s="221"/>
      <c r="J168" s="42"/>
      <c r="K168" s="42"/>
      <c r="L168" s="46"/>
      <c r="M168" s="269"/>
      <c r="N168" s="270"/>
      <c r="O168" s="271"/>
      <c r="P168" s="271"/>
      <c r="Q168" s="271"/>
      <c r="R168" s="271"/>
      <c r="S168" s="271"/>
      <c r="T168" s="272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145</v>
      </c>
      <c r="AU168" s="19" t="s">
        <v>86</v>
      </c>
    </row>
    <row r="169" s="2" customFormat="1" ht="6.96" customHeight="1">
      <c r="A169" s="40"/>
      <c r="B169" s="61"/>
      <c r="C169" s="62"/>
      <c r="D169" s="62"/>
      <c r="E169" s="62"/>
      <c r="F169" s="62"/>
      <c r="G169" s="62"/>
      <c r="H169" s="62"/>
      <c r="I169" s="62"/>
      <c r="J169" s="62"/>
      <c r="K169" s="62"/>
      <c r="L169" s="46"/>
      <c r="M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</row>
  </sheetData>
  <sheetProtection sheet="1" autoFilter="0" formatColumns="0" formatRows="0" objects="1" scenarios="1" spinCount="100000" saltValue="r9/IcoOphWmkA4Iw4LIQE94OD/QaO7S35hW/IjtIuZflaNcFKF+Exj5TLx0O6zUr13SXrbkyM8pVgkU6RUsEaw==" hashValue="xmAnWu28LlDQRls5D8RLMdkn9b9kd8xBUCkeTEcWnXlRBfFCmlc59+jnTZm8oX8BEP9lg+iLeJKH8IksKkr7WA==" algorithmName="SHA-512" password="CC35"/>
  <autoFilter ref="C81:K16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5_01/111211201"/>
    <hyperlink ref="F93" r:id="rId2" display="https://podminky.urs.cz/item/CS_URS_2025_01/112101101"/>
    <hyperlink ref="F97" r:id="rId3" display="https://podminky.urs.cz/item/CS_URS_2025_01/112101102"/>
    <hyperlink ref="F101" r:id="rId4" display="https://podminky.urs.cz/item/CS_URS_2025_01/112101103"/>
    <hyperlink ref="F108" r:id="rId5" display="https://podminky.urs.cz/item/CS_URS_2025_01/112251103"/>
    <hyperlink ref="F128" r:id="rId6" display="https://podminky.urs.cz/item/CS_URS_2025_01/1840045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108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VN Machová, odstranění nánosů a oprava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29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29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ROUND((SUM(BE82:BE128)),  2)</f>
        <v>0</v>
      </c>
      <c r="G33" s="40"/>
      <c r="H33" s="40"/>
      <c r="I33" s="150">
        <v>0.20999999999999999</v>
      </c>
      <c r="J33" s="149">
        <f>ROUND(((SUM(BE82:BE128))*I33),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ROUND((SUM(BF82:BF128)),  2)</f>
        <v>0</v>
      </c>
      <c r="G34" s="40"/>
      <c r="H34" s="40"/>
      <c r="I34" s="150">
        <v>0.12</v>
      </c>
      <c r="J34" s="149">
        <f>ROUND(((SUM(BF82:BF128))*I34),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ROUND((SUM(BG82:BG128)),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ROUND((SUM(BH82:BH128)),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ROUND((SUM(BI82:BI128)),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VN Machová, odstranění nánosů a oprava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VN Machová</v>
      </c>
      <c r="G52" s="42"/>
      <c r="H52" s="42"/>
      <c r="I52" s="34" t="s">
        <v>23</v>
      </c>
      <c r="J52" s="74" t="str">
        <f>IF(J12="","",J12)</f>
        <v>12. 11. 2024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Moravy, s.p.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Tomáš Pecival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116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927</v>
      </c>
      <c r="E62" s="170"/>
      <c r="F62" s="170"/>
      <c r="G62" s="170"/>
      <c r="H62" s="170"/>
      <c r="I62" s="170"/>
      <c r="J62" s="171">
        <f>J92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121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VN Machová, odstranění nánosů a oprava nádrže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VON - vedlejší náklady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VN Machová</v>
      </c>
      <c r="G76" s="42"/>
      <c r="H76" s="42"/>
      <c r="I76" s="34" t="s">
        <v>23</v>
      </c>
      <c r="J76" s="74" t="str">
        <f>IF(J12="","",J12)</f>
        <v>12. 11. 2024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Povodí Moravy, s.p.</v>
      </c>
      <c r="G78" s="42"/>
      <c r="H78" s="42"/>
      <c r="I78" s="34" t="s">
        <v>33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31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>Ing. Tomáš Pecival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122</v>
      </c>
      <c r="D81" s="182" t="s">
        <v>61</v>
      </c>
      <c r="E81" s="182" t="s">
        <v>57</v>
      </c>
      <c r="F81" s="182" t="s">
        <v>58</v>
      </c>
      <c r="G81" s="182" t="s">
        <v>123</v>
      </c>
      <c r="H81" s="182" t="s">
        <v>124</v>
      </c>
      <c r="I81" s="182" t="s">
        <v>125</v>
      </c>
      <c r="J81" s="182" t="s">
        <v>113</v>
      </c>
      <c r="K81" s="183" t="s">
        <v>126</v>
      </c>
      <c r="L81" s="184"/>
      <c r="M81" s="94" t="s">
        <v>19</v>
      </c>
      <c r="N81" s="95" t="s">
        <v>46</v>
      </c>
      <c r="O81" s="95" t="s">
        <v>127</v>
      </c>
      <c r="P81" s="95" t="s">
        <v>128</v>
      </c>
      <c r="Q81" s="95" t="s">
        <v>129</v>
      </c>
      <c r="R81" s="95" t="s">
        <v>130</v>
      </c>
      <c r="S81" s="95" t="s">
        <v>131</v>
      </c>
      <c r="T81" s="96" t="s">
        <v>132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133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P83+P92</f>
        <v>0</v>
      </c>
      <c r="Q82" s="98"/>
      <c r="R82" s="187">
        <f>R83+R92</f>
        <v>0</v>
      </c>
      <c r="S82" s="98"/>
      <c r="T82" s="188">
        <f>T83+T92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75</v>
      </c>
      <c r="AU82" s="19" t="s">
        <v>114</v>
      </c>
      <c r="BK82" s="189">
        <f>BK83+BK92</f>
        <v>0</v>
      </c>
    </row>
    <row r="83" s="12" customFormat="1" ht="25.92" customHeight="1">
      <c r="A83" s="12"/>
      <c r="B83" s="190"/>
      <c r="C83" s="191"/>
      <c r="D83" s="192" t="s">
        <v>75</v>
      </c>
      <c r="E83" s="193" t="s">
        <v>134</v>
      </c>
      <c r="F83" s="193" t="s">
        <v>135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75</v>
      </c>
      <c r="AU83" s="202" t="s">
        <v>76</v>
      </c>
      <c r="AY83" s="201" t="s">
        <v>136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75</v>
      </c>
      <c r="E84" s="204" t="s">
        <v>84</v>
      </c>
      <c r="F84" s="204" t="s">
        <v>137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SUM(P85:P91)</f>
        <v>0</v>
      </c>
      <c r="Q84" s="198"/>
      <c r="R84" s="199">
        <f>SUM(R85:R91)</f>
        <v>0</v>
      </c>
      <c r="S84" s="198"/>
      <c r="T84" s="200">
        <f>SUM(T85:T91)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84</v>
      </c>
      <c r="AT84" s="202" t="s">
        <v>75</v>
      </c>
      <c r="AU84" s="202" t="s">
        <v>84</v>
      </c>
      <c r="AY84" s="201" t="s">
        <v>136</v>
      </c>
      <c r="BK84" s="203">
        <f>SUM(BK85:BK91)</f>
        <v>0</v>
      </c>
    </row>
    <row r="85" s="2" customFormat="1" ht="16.5" customHeight="1">
      <c r="A85" s="40"/>
      <c r="B85" s="41"/>
      <c r="C85" s="206" t="s">
        <v>268</v>
      </c>
      <c r="D85" s="206" t="s">
        <v>138</v>
      </c>
      <c r="E85" s="207" t="s">
        <v>928</v>
      </c>
      <c r="F85" s="208" t="s">
        <v>929</v>
      </c>
      <c r="G85" s="209" t="s">
        <v>438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143</v>
      </c>
      <c r="AT85" s="217" t="s">
        <v>138</v>
      </c>
      <c r="AU85" s="217" t="s">
        <v>86</v>
      </c>
      <c r="AY85" s="19" t="s">
        <v>136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84</v>
      </c>
      <c r="BK85" s="218">
        <f>ROUND(I85*H85,2)</f>
        <v>0</v>
      </c>
      <c r="BL85" s="19" t="s">
        <v>143</v>
      </c>
      <c r="BM85" s="217" t="s">
        <v>930</v>
      </c>
    </row>
    <row r="86" s="2" customFormat="1">
      <c r="A86" s="40"/>
      <c r="B86" s="41"/>
      <c r="C86" s="42"/>
      <c r="D86" s="219" t="s">
        <v>145</v>
      </c>
      <c r="E86" s="42"/>
      <c r="F86" s="220" t="s">
        <v>929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145</v>
      </c>
      <c r="AU86" s="19" t="s">
        <v>86</v>
      </c>
    </row>
    <row r="87" s="2" customFormat="1">
      <c r="A87" s="40"/>
      <c r="B87" s="41"/>
      <c r="C87" s="42"/>
      <c r="D87" s="219" t="s">
        <v>149</v>
      </c>
      <c r="E87" s="42"/>
      <c r="F87" s="226" t="s">
        <v>931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149</v>
      </c>
      <c r="AU87" s="19" t="s">
        <v>86</v>
      </c>
    </row>
    <row r="88" s="2" customFormat="1" ht="24.15" customHeight="1">
      <c r="A88" s="40"/>
      <c r="B88" s="41"/>
      <c r="C88" s="206" t="s">
        <v>458</v>
      </c>
      <c r="D88" s="206" t="s">
        <v>138</v>
      </c>
      <c r="E88" s="207" t="s">
        <v>932</v>
      </c>
      <c r="F88" s="208" t="s">
        <v>933</v>
      </c>
      <c r="G88" s="209" t="s">
        <v>763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143</v>
      </c>
      <c r="AT88" s="217" t="s">
        <v>138</v>
      </c>
      <c r="AU88" s="217" t="s">
        <v>86</v>
      </c>
      <c r="AY88" s="19" t="s">
        <v>136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84</v>
      </c>
      <c r="BK88" s="218">
        <f>ROUND(I88*H88,2)</f>
        <v>0</v>
      </c>
      <c r="BL88" s="19" t="s">
        <v>143</v>
      </c>
      <c r="BM88" s="217" t="s">
        <v>934</v>
      </c>
    </row>
    <row r="89" s="2" customFormat="1">
      <c r="A89" s="40"/>
      <c r="B89" s="41"/>
      <c r="C89" s="42"/>
      <c r="D89" s="219" t="s">
        <v>145</v>
      </c>
      <c r="E89" s="42"/>
      <c r="F89" s="220" t="s">
        <v>935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145</v>
      </c>
      <c r="AU89" s="19" t="s">
        <v>86</v>
      </c>
    </row>
    <row r="90" s="2" customFormat="1" ht="24.15" customHeight="1">
      <c r="A90" s="40"/>
      <c r="B90" s="41"/>
      <c r="C90" s="206" t="s">
        <v>452</v>
      </c>
      <c r="D90" s="206" t="s">
        <v>138</v>
      </c>
      <c r="E90" s="207" t="s">
        <v>936</v>
      </c>
      <c r="F90" s="208" t="s">
        <v>937</v>
      </c>
      <c r="G90" s="209" t="s">
        <v>763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47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143</v>
      </c>
      <c r="AT90" s="217" t="s">
        <v>138</v>
      </c>
      <c r="AU90" s="217" t="s">
        <v>86</v>
      </c>
      <c r="AY90" s="19" t="s">
        <v>136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84</v>
      </c>
      <c r="BK90" s="218">
        <f>ROUND(I90*H90,2)</f>
        <v>0</v>
      </c>
      <c r="BL90" s="19" t="s">
        <v>143</v>
      </c>
      <c r="BM90" s="217" t="s">
        <v>938</v>
      </c>
    </row>
    <row r="91" s="2" customFormat="1">
      <c r="A91" s="40"/>
      <c r="B91" s="41"/>
      <c r="C91" s="42"/>
      <c r="D91" s="219" t="s">
        <v>145</v>
      </c>
      <c r="E91" s="42"/>
      <c r="F91" s="220" t="s">
        <v>937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145</v>
      </c>
      <c r="AU91" s="19" t="s">
        <v>86</v>
      </c>
    </row>
    <row r="92" s="12" customFormat="1" ht="25.92" customHeight="1">
      <c r="A92" s="12"/>
      <c r="B92" s="190"/>
      <c r="C92" s="191"/>
      <c r="D92" s="192" t="s">
        <v>75</v>
      </c>
      <c r="E92" s="193" t="s">
        <v>939</v>
      </c>
      <c r="F92" s="193" t="s">
        <v>940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SUM(P93:P128)</f>
        <v>0</v>
      </c>
      <c r="Q92" s="198"/>
      <c r="R92" s="199">
        <f>SUM(R93:R128)</f>
        <v>0</v>
      </c>
      <c r="S92" s="198"/>
      <c r="T92" s="200">
        <f>SUM(T93:T128)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171</v>
      </c>
      <c r="AT92" s="202" t="s">
        <v>75</v>
      </c>
      <c r="AU92" s="202" t="s">
        <v>76</v>
      </c>
      <c r="AY92" s="201" t="s">
        <v>136</v>
      </c>
      <c r="BK92" s="203">
        <f>SUM(BK93:BK128)</f>
        <v>0</v>
      </c>
    </row>
    <row r="93" s="2" customFormat="1" ht="16.5" customHeight="1">
      <c r="A93" s="40"/>
      <c r="B93" s="41"/>
      <c r="C93" s="206" t="s">
        <v>84</v>
      </c>
      <c r="D93" s="206" t="s">
        <v>138</v>
      </c>
      <c r="E93" s="207" t="s">
        <v>436</v>
      </c>
      <c r="F93" s="208" t="s">
        <v>941</v>
      </c>
      <c r="G93" s="209" t="s">
        <v>438</v>
      </c>
      <c r="H93" s="210">
        <v>1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557</v>
      </c>
      <c r="AT93" s="217" t="s">
        <v>138</v>
      </c>
      <c r="AU93" s="217" t="s">
        <v>84</v>
      </c>
      <c r="AY93" s="19" t="s">
        <v>136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557</v>
      </c>
      <c r="BM93" s="217" t="s">
        <v>942</v>
      </c>
    </row>
    <row r="94" s="2" customFormat="1">
      <c r="A94" s="40"/>
      <c r="B94" s="41"/>
      <c r="C94" s="42"/>
      <c r="D94" s="219" t="s">
        <v>145</v>
      </c>
      <c r="E94" s="42"/>
      <c r="F94" s="220" t="s">
        <v>941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145</v>
      </c>
      <c r="AU94" s="19" t="s">
        <v>84</v>
      </c>
    </row>
    <row r="95" s="2" customFormat="1" ht="16.5" customHeight="1">
      <c r="A95" s="40"/>
      <c r="B95" s="41"/>
      <c r="C95" s="206" t="s">
        <v>328</v>
      </c>
      <c r="D95" s="206" t="s">
        <v>138</v>
      </c>
      <c r="E95" s="207" t="s">
        <v>943</v>
      </c>
      <c r="F95" s="208" t="s">
        <v>944</v>
      </c>
      <c r="G95" s="209" t="s">
        <v>438</v>
      </c>
      <c r="H95" s="210">
        <v>1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47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557</v>
      </c>
      <c r="AT95" s="217" t="s">
        <v>138</v>
      </c>
      <c r="AU95" s="217" t="s">
        <v>84</v>
      </c>
      <c r="AY95" s="19" t="s">
        <v>136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557</v>
      </c>
      <c r="BM95" s="217" t="s">
        <v>945</v>
      </c>
    </row>
    <row r="96" s="2" customFormat="1">
      <c r="A96" s="40"/>
      <c r="B96" s="41"/>
      <c r="C96" s="42"/>
      <c r="D96" s="219" t="s">
        <v>145</v>
      </c>
      <c r="E96" s="42"/>
      <c r="F96" s="220" t="s">
        <v>944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145</v>
      </c>
      <c r="AU96" s="19" t="s">
        <v>84</v>
      </c>
    </row>
    <row r="97" s="2" customFormat="1" ht="24.15" customHeight="1">
      <c r="A97" s="40"/>
      <c r="B97" s="41"/>
      <c r="C97" s="206" t="s">
        <v>418</v>
      </c>
      <c r="D97" s="206" t="s">
        <v>138</v>
      </c>
      <c r="E97" s="207" t="s">
        <v>946</v>
      </c>
      <c r="F97" s="208" t="s">
        <v>947</v>
      </c>
      <c r="G97" s="209" t="s">
        <v>438</v>
      </c>
      <c r="H97" s="210">
        <v>1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557</v>
      </c>
      <c r="AT97" s="217" t="s">
        <v>138</v>
      </c>
      <c r="AU97" s="217" t="s">
        <v>84</v>
      </c>
      <c r="AY97" s="19" t="s">
        <v>136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557</v>
      </c>
      <c r="BM97" s="217" t="s">
        <v>948</v>
      </c>
    </row>
    <row r="98" s="2" customFormat="1">
      <c r="A98" s="40"/>
      <c r="B98" s="41"/>
      <c r="C98" s="42"/>
      <c r="D98" s="219" t="s">
        <v>145</v>
      </c>
      <c r="E98" s="42"/>
      <c r="F98" s="220" t="s">
        <v>947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145</v>
      </c>
      <c r="AU98" s="19" t="s">
        <v>84</v>
      </c>
    </row>
    <row r="99" s="2" customFormat="1" ht="16.5" customHeight="1">
      <c r="A99" s="40"/>
      <c r="B99" s="41"/>
      <c r="C99" s="206" t="s">
        <v>8</v>
      </c>
      <c r="D99" s="206" t="s">
        <v>138</v>
      </c>
      <c r="E99" s="207" t="s">
        <v>949</v>
      </c>
      <c r="F99" s="208" t="s">
        <v>950</v>
      </c>
      <c r="G99" s="209" t="s">
        <v>438</v>
      </c>
      <c r="H99" s="210">
        <v>1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557</v>
      </c>
      <c r="AT99" s="217" t="s">
        <v>138</v>
      </c>
      <c r="AU99" s="217" t="s">
        <v>84</v>
      </c>
      <c r="AY99" s="19" t="s">
        <v>136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557</v>
      </c>
      <c r="BM99" s="217" t="s">
        <v>951</v>
      </c>
    </row>
    <row r="100" s="2" customFormat="1">
      <c r="A100" s="40"/>
      <c r="B100" s="41"/>
      <c r="C100" s="42"/>
      <c r="D100" s="219" t="s">
        <v>145</v>
      </c>
      <c r="E100" s="42"/>
      <c r="F100" s="220" t="s">
        <v>952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145</v>
      </c>
      <c r="AU100" s="19" t="s">
        <v>84</v>
      </c>
    </row>
    <row r="101" s="2" customFormat="1" ht="16.5" customHeight="1">
      <c r="A101" s="40"/>
      <c r="B101" s="41"/>
      <c r="C101" s="206" t="s">
        <v>237</v>
      </c>
      <c r="D101" s="206" t="s">
        <v>138</v>
      </c>
      <c r="E101" s="207" t="s">
        <v>953</v>
      </c>
      <c r="F101" s="208" t="s">
        <v>954</v>
      </c>
      <c r="G101" s="209" t="s">
        <v>438</v>
      </c>
      <c r="H101" s="210">
        <v>1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557</v>
      </c>
      <c r="AT101" s="217" t="s">
        <v>138</v>
      </c>
      <c r="AU101" s="217" t="s">
        <v>84</v>
      </c>
      <c r="AY101" s="19" t="s">
        <v>136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557</v>
      </c>
      <c r="BM101" s="217" t="s">
        <v>955</v>
      </c>
    </row>
    <row r="102" s="2" customFormat="1">
      <c r="A102" s="40"/>
      <c r="B102" s="41"/>
      <c r="C102" s="42"/>
      <c r="D102" s="219" t="s">
        <v>145</v>
      </c>
      <c r="E102" s="42"/>
      <c r="F102" s="220" t="s">
        <v>954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145</v>
      </c>
      <c r="AU102" s="19" t="s">
        <v>84</v>
      </c>
    </row>
    <row r="103" s="2" customFormat="1" ht="16.5" customHeight="1">
      <c r="A103" s="40"/>
      <c r="B103" s="41"/>
      <c r="C103" s="206" t="s">
        <v>245</v>
      </c>
      <c r="D103" s="206" t="s">
        <v>138</v>
      </c>
      <c r="E103" s="207" t="s">
        <v>956</v>
      </c>
      <c r="F103" s="208" t="s">
        <v>957</v>
      </c>
      <c r="G103" s="209" t="s">
        <v>438</v>
      </c>
      <c r="H103" s="210">
        <v>1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557</v>
      </c>
      <c r="AT103" s="217" t="s">
        <v>138</v>
      </c>
      <c r="AU103" s="217" t="s">
        <v>84</v>
      </c>
      <c r="AY103" s="19" t="s">
        <v>136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84</v>
      </c>
      <c r="BK103" s="218">
        <f>ROUND(I103*H103,2)</f>
        <v>0</v>
      </c>
      <c r="BL103" s="19" t="s">
        <v>557</v>
      </c>
      <c r="BM103" s="217" t="s">
        <v>958</v>
      </c>
    </row>
    <row r="104" s="2" customFormat="1">
      <c r="A104" s="40"/>
      <c r="B104" s="41"/>
      <c r="C104" s="42"/>
      <c r="D104" s="219" t="s">
        <v>145</v>
      </c>
      <c r="E104" s="42"/>
      <c r="F104" s="220" t="s">
        <v>959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145</v>
      </c>
      <c r="AU104" s="19" t="s">
        <v>84</v>
      </c>
    </row>
    <row r="105" s="2" customFormat="1" ht="16.5" customHeight="1">
      <c r="A105" s="40"/>
      <c r="B105" s="41"/>
      <c r="C105" s="206" t="s">
        <v>253</v>
      </c>
      <c r="D105" s="206" t="s">
        <v>138</v>
      </c>
      <c r="E105" s="207" t="s">
        <v>960</v>
      </c>
      <c r="F105" s="208" t="s">
        <v>961</v>
      </c>
      <c r="G105" s="209" t="s">
        <v>438</v>
      </c>
      <c r="H105" s="210">
        <v>1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47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557</v>
      </c>
      <c r="AT105" s="217" t="s">
        <v>138</v>
      </c>
      <c r="AU105" s="217" t="s">
        <v>84</v>
      </c>
      <c r="AY105" s="19" t="s">
        <v>136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84</v>
      </c>
      <c r="BK105" s="218">
        <f>ROUND(I105*H105,2)</f>
        <v>0</v>
      </c>
      <c r="BL105" s="19" t="s">
        <v>557</v>
      </c>
      <c r="BM105" s="217" t="s">
        <v>962</v>
      </c>
    </row>
    <row r="106" s="2" customFormat="1">
      <c r="A106" s="40"/>
      <c r="B106" s="41"/>
      <c r="C106" s="42"/>
      <c r="D106" s="219" t="s">
        <v>145</v>
      </c>
      <c r="E106" s="42"/>
      <c r="F106" s="220" t="s">
        <v>961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145</v>
      </c>
      <c r="AU106" s="19" t="s">
        <v>84</v>
      </c>
    </row>
    <row r="107" s="2" customFormat="1" ht="16.5" customHeight="1">
      <c r="A107" s="40"/>
      <c r="B107" s="41"/>
      <c r="C107" s="206" t="s">
        <v>260</v>
      </c>
      <c r="D107" s="206" t="s">
        <v>138</v>
      </c>
      <c r="E107" s="207" t="s">
        <v>963</v>
      </c>
      <c r="F107" s="208" t="s">
        <v>964</v>
      </c>
      <c r="G107" s="209" t="s">
        <v>438</v>
      </c>
      <c r="H107" s="210">
        <v>1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47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557</v>
      </c>
      <c r="AT107" s="217" t="s">
        <v>138</v>
      </c>
      <c r="AU107" s="217" t="s">
        <v>84</v>
      </c>
      <c r="AY107" s="19" t="s">
        <v>136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557</v>
      </c>
      <c r="BM107" s="217" t="s">
        <v>965</v>
      </c>
    </row>
    <row r="108" s="2" customFormat="1">
      <c r="A108" s="40"/>
      <c r="B108" s="41"/>
      <c r="C108" s="42"/>
      <c r="D108" s="219" t="s">
        <v>145</v>
      </c>
      <c r="E108" s="42"/>
      <c r="F108" s="220" t="s">
        <v>964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145</v>
      </c>
      <c r="AU108" s="19" t="s">
        <v>84</v>
      </c>
    </row>
    <row r="109" s="2" customFormat="1">
      <c r="A109" s="40"/>
      <c r="B109" s="41"/>
      <c r="C109" s="42"/>
      <c r="D109" s="219" t="s">
        <v>149</v>
      </c>
      <c r="E109" s="42"/>
      <c r="F109" s="226" t="s">
        <v>966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149</v>
      </c>
      <c r="AU109" s="19" t="s">
        <v>84</v>
      </c>
    </row>
    <row r="110" s="2" customFormat="1" ht="16.5" customHeight="1">
      <c r="A110" s="40"/>
      <c r="B110" s="41"/>
      <c r="C110" s="206" t="s">
        <v>86</v>
      </c>
      <c r="D110" s="206" t="s">
        <v>138</v>
      </c>
      <c r="E110" s="207" t="s">
        <v>453</v>
      </c>
      <c r="F110" s="208" t="s">
        <v>967</v>
      </c>
      <c r="G110" s="209" t="s">
        <v>438</v>
      </c>
      <c r="H110" s="210">
        <v>1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557</v>
      </c>
      <c r="AT110" s="217" t="s">
        <v>138</v>
      </c>
      <c r="AU110" s="217" t="s">
        <v>84</v>
      </c>
      <c r="AY110" s="19" t="s">
        <v>136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557</v>
      </c>
      <c r="BM110" s="217" t="s">
        <v>968</v>
      </c>
    </row>
    <row r="111" s="2" customFormat="1">
      <c r="A111" s="40"/>
      <c r="B111" s="41"/>
      <c r="C111" s="42"/>
      <c r="D111" s="219" t="s">
        <v>145</v>
      </c>
      <c r="E111" s="42"/>
      <c r="F111" s="220" t="s">
        <v>967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145</v>
      </c>
      <c r="AU111" s="19" t="s">
        <v>84</v>
      </c>
    </row>
    <row r="112" s="2" customFormat="1">
      <c r="A112" s="40"/>
      <c r="B112" s="41"/>
      <c r="C112" s="42"/>
      <c r="D112" s="219" t="s">
        <v>149</v>
      </c>
      <c r="E112" s="42"/>
      <c r="F112" s="226" t="s">
        <v>969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149</v>
      </c>
      <c r="AU112" s="19" t="s">
        <v>84</v>
      </c>
    </row>
    <row r="113" s="2" customFormat="1" ht="16.5" customHeight="1">
      <c r="A113" s="40"/>
      <c r="B113" s="41"/>
      <c r="C113" s="206" t="s">
        <v>160</v>
      </c>
      <c r="D113" s="206" t="s">
        <v>138</v>
      </c>
      <c r="E113" s="207" t="s">
        <v>555</v>
      </c>
      <c r="F113" s="208" t="s">
        <v>970</v>
      </c>
      <c r="G113" s="209" t="s">
        <v>438</v>
      </c>
      <c r="H113" s="210">
        <v>1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47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557</v>
      </c>
      <c r="AT113" s="217" t="s">
        <v>138</v>
      </c>
      <c r="AU113" s="217" t="s">
        <v>84</v>
      </c>
      <c r="AY113" s="19" t="s">
        <v>136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84</v>
      </c>
      <c r="BK113" s="218">
        <f>ROUND(I113*H113,2)</f>
        <v>0</v>
      </c>
      <c r="BL113" s="19" t="s">
        <v>557</v>
      </c>
      <c r="BM113" s="217" t="s">
        <v>971</v>
      </c>
    </row>
    <row r="114" s="2" customFormat="1">
      <c r="A114" s="40"/>
      <c r="B114" s="41"/>
      <c r="C114" s="42"/>
      <c r="D114" s="219" t="s">
        <v>145</v>
      </c>
      <c r="E114" s="42"/>
      <c r="F114" s="220" t="s">
        <v>972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145</v>
      </c>
      <c r="AU114" s="19" t="s">
        <v>84</v>
      </c>
    </row>
    <row r="115" s="2" customFormat="1" ht="16.5" customHeight="1">
      <c r="A115" s="40"/>
      <c r="B115" s="41"/>
      <c r="C115" s="206" t="s">
        <v>143</v>
      </c>
      <c r="D115" s="206" t="s">
        <v>138</v>
      </c>
      <c r="E115" s="207" t="s">
        <v>561</v>
      </c>
      <c r="F115" s="208" t="s">
        <v>973</v>
      </c>
      <c r="G115" s="209" t="s">
        <v>438</v>
      </c>
      <c r="H115" s="210">
        <v>1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47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557</v>
      </c>
      <c r="AT115" s="217" t="s">
        <v>138</v>
      </c>
      <c r="AU115" s="217" t="s">
        <v>84</v>
      </c>
      <c r="AY115" s="19" t="s">
        <v>136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84</v>
      </c>
      <c r="BK115" s="218">
        <f>ROUND(I115*H115,2)</f>
        <v>0</v>
      </c>
      <c r="BL115" s="19" t="s">
        <v>557</v>
      </c>
      <c r="BM115" s="217" t="s">
        <v>974</v>
      </c>
    </row>
    <row r="116" s="2" customFormat="1">
      <c r="A116" s="40"/>
      <c r="B116" s="41"/>
      <c r="C116" s="42"/>
      <c r="D116" s="219" t="s">
        <v>145</v>
      </c>
      <c r="E116" s="42"/>
      <c r="F116" s="220" t="s">
        <v>973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145</v>
      </c>
      <c r="AU116" s="19" t="s">
        <v>84</v>
      </c>
    </row>
    <row r="117" s="2" customFormat="1">
      <c r="A117" s="40"/>
      <c r="B117" s="41"/>
      <c r="C117" s="42"/>
      <c r="D117" s="219" t="s">
        <v>149</v>
      </c>
      <c r="E117" s="42"/>
      <c r="F117" s="226" t="s">
        <v>975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149</v>
      </c>
      <c r="AU117" s="19" t="s">
        <v>84</v>
      </c>
    </row>
    <row r="118" s="2" customFormat="1" ht="16.5" customHeight="1">
      <c r="A118" s="40"/>
      <c r="B118" s="41"/>
      <c r="C118" s="206" t="s">
        <v>171</v>
      </c>
      <c r="D118" s="206" t="s">
        <v>138</v>
      </c>
      <c r="E118" s="207" t="s">
        <v>592</v>
      </c>
      <c r="F118" s="208" t="s">
        <v>976</v>
      </c>
      <c r="G118" s="209" t="s">
        <v>438</v>
      </c>
      <c r="H118" s="210">
        <v>1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47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557</v>
      </c>
      <c r="AT118" s="217" t="s">
        <v>138</v>
      </c>
      <c r="AU118" s="217" t="s">
        <v>84</v>
      </c>
      <c r="AY118" s="19" t="s">
        <v>136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84</v>
      </c>
      <c r="BK118" s="218">
        <f>ROUND(I118*H118,2)</f>
        <v>0</v>
      </c>
      <c r="BL118" s="19" t="s">
        <v>557</v>
      </c>
      <c r="BM118" s="217" t="s">
        <v>977</v>
      </c>
    </row>
    <row r="119" s="2" customFormat="1">
      <c r="A119" s="40"/>
      <c r="B119" s="41"/>
      <c r="C119" s="42"/>
      <c r="D119" s="219" t="s">
        <v>145</v>
      </c>
      <c r="E119" s="42"/>
      <c r="F119" s="220" t="s">
        <v>976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145</v>
      </c>
      <c r="AU119" s="19" t="s">
        <v>84</v>
      </c>
    </row>
    <row r="120" s="2" customFormat="1" ht="16.5" customHeight="1">
      <c r="A120" s="40"/>
      <c r="B120" s="41"/>
      <c r="C120" s="206" t="s">
        <v>179</v>
      </c>
      <c r="D120" s="206" t="s">
        <v>138</v>
      </c>
      <c r="E120" s="207" t="s">
        <v>597</v>
      </c>
      <c r="F120" s="208" t="s">
        <v>978</v>
      </c>
      <c r="G120" s="209" t="s">
        <v>438</v>
      </c>
      <c r="H120" s="210">
        <v>1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47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557</v>
      </c>
      <c r="AT120" s="217" t="s">
        <v>138</v>
      </c>
      <c r="AU120" s="217" t="s">
        <v>84</v>
      </c>
      <c r="AY120" s="19" t="s">
        <v>136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84</v>
      </c>
      <c r="BK120" s="218">
        <f>ROUND(I120*H120,2)</f>
        <v>0</v>
      </c>
      <c r="BL120" s="19" t="s">
        <v>557</v>
      </c>
      <c r="BM120" s="217" t="s">
        <v>979</v>
      </c>
    </row>
    <row r="121" s="2" customFormat="1">
      <c r="A121" s="40"/>
      <c r="B121" s="41"/>
      <c r="C121" s="42"/>
      <c r="D121" s="219" t="s">
        <v>145</v>
      </c>
      <c r="E121" s="42"/>
      <c r="F121" s="220" t="s">
        <v>978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145</v>
      </c>
      <c r="AU121" s="19" t="s">
        <v>84</v>
      </c>
    </row>
    <row r="122" s="2" customFormat="1" ht="16.5" customHeight="1">
      <c r="A122" s="40"/>
      <c r="B122" s="41"/>
      <c r="C122" s="206" t="s">
        <v>190</v>
      </c>
      <c r="D122" s="206" t="s">
        <v>138</v>
      </c>
      <c r="E122" s="207" t="s">
        <v>980</v>
      </c>
      <c r="F122" s="208" t="s">
        <v>981</v>
      </c>
      <c r="G122" s="209" t="s">
        <v>438</v>
      </c>
      <c r="H122" s="210">
        <v>1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47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557</v>
      </c>
      <c r="AT122" s="217" t="s">
        <v>138</v>
      </c>
      <c r="AU122" s="217" t="s">
        <v>84</v>
      </c>
      <c r="AY122" s="19" t="s">
        <v>136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84</v>
      </c>
      <c r="BK122" s="218">
        <f>ROUND(I122*H122,2)</f>
        <v>0</v>
      </c>
      <c r="BL122" s="19" t="s">
        <v>557</v>
      </c>
      <c r="BM122" s="217" t="s">
        <v>982</v>
      </c>
    </row>
    <row r="123" s="2" customFormat="1">
      <c r="A123" s="40"/>
      <c r="B123" s="41"/>
      <c r="C123" s="42"/>
      <c r="D123" s="219" t="s">
        <v>145</v>
      </c>
      <c r="E123" s="42"/>
      <c r="F123" s="220" t="s">
        <v>981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145</v>
      </c>
      <c r="AU123" s="19" t="s">
        <v>84</v>
      </c>
    </row>
    <row r="124" s="2" customFormat="1" ht="24.15" customHeight="1">
      <c r="A124" s="40"/>
      <c r="B124" s="41"/>
      <c r="C124" s="206" t="s">
        <v>242</v>
      </c>
      <c r="D124" s="206" t="s">
        <v>138</v>
      </c>
      <c r="E124" s="207" t="s">
        <v>983</v>
      </c>
      <c r="F124" s="208" t="s">
        <v>984</v>
      </c>
      <c r="G124" s="209" t="s">
        <v>438</v>
      </c>
      <c r="H124" s="210">
        <v>1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47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557</v>
      </c>
      <c r="AT124" s="217" t="s">
        <v>138</v>
      </c>
      <c r="AU124" s="217" t="s">
        <v>84</v>
      </c>
      <c r="AY124" s="19" t="s">
        <v>136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84</v>
      </c>
      <c r="BK124" s="218">
        <f>ROUND(I124*H124,2)</f>
        <v>0</v>
      </c>
      <c r="BL124" s="19" t="s">
        <v>557</v>
      </c>
      <c r="BM124" s="217" t="s">
        <v>985</v>
      </c>
    </row>
    <row r="125" s="2" customFormat="1">
      <c r="A125" s="40"/>
      <c r="B125" s="41"/>
      <c r="C125" s="42"/>
      <c r="D125" s="219" t="s">
        <v>145</v>
      </c>
      <c r="E125" s="42"/>
      <c r="F125" s="220" t="s">
        <v>984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145</v>
      </c>
      <c r="AU125" s="19" t="s">
        <v>84</v>
      </c>
    </row>
    <row r="126" s="2" customFormat="1">
      <c r="A126" s="40"/>
      <c r="B126" s="41"/>
      <c r="C126" s="42"/>
      <c r="D126" s="219" t="s">
        <v>149</v>
      </c>
      <c r="E126" s="42"/>
      <c r="F126" s="226" t="s">
        <v>986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149</v>
      </c>
      <c r="AU126" s="19" t="s">
        <v>84</v>
      </c>
    </row>
    <row r="127" s="2" customFormat="1" ht="24.15" customHeight="1">
      <c r="A127" s="40"/>
      <c r="B127" s="41"/>
      <c r="C127" s="206" t="s">
        <v>220</v>
      </c>
      <c r="D127" s="206" t="s">
        <v>138</v>
      </c>
      <c r="E127" s="207" t="s">
        <v>987</v>
      </c>
      <c r="F127" s="208" t="s">
        <v>988</v>
      </c>
      <c r="G127" s="209" t="s">
        <v>438</v>
      </c>
      <c r="H127" s="210">
        <v>1</v>
      </c>
      <c r="I127" s="211"/>
      <c r="J127" s="212">
        <f>ROUND(I127*H127,2)</f>
        <v>0</v>
      </c>
      <c r="K127" s="208" t="s">
        <v>19</v>
      </c>
      <c r="L127" s="46"/>
      <c r="M127" s="213" t="s">
        <v>19</v>
      </c>
      <c r="N127" s="214" t="s">
        <v>47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557</v>
      </c>
      <c r="AT127" s="217" t="s">
        <v>138</v>
      </c>
      <c r="AU127" s="217" t="s">
        <v>84</v>
      </c>
      <c r="AY127" s="19" t="s">
        <v>136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84</v>
      </c>
      <c r="BK127" s="218">
        <f>ROUND(I127*H127,2)</f>
        <v>0</v>
      </c>
      <c r="BL127" s="19" t="s">
        <v>557</v>
      </c>
      <c r="BM127" s="217" t="s">
        <v>989</v>
      </c>
    </row>
    <row r="128" s="2" customFormat="1">
      <c r="A128" s="40"/>
      <c r="B128" s="41"/>
      <c r="C128" s="42"/>
      <c r="D128" s="219" t="s">
        <v>145</v>
      </c>
      <c r="E128" s="42"/>
      <c r="F128" s="220" t="s">
        <v>988</v>
      </c>
      <c r="G128" s="42"/>
      <c r="H128" s="42"/>
      <c r="I128" s="221"/>
      <c r="J128" s="42"/>
      <c r="K128" s="42"/>
      <c r="L128" s="46"/>
      <c r="M128" s="269"/>
      <c r="N128" s="270"/>
      <c r="O128" s="271"/>
      <c r="P128" s="271"/>
      <c r="Q128" s="271"/>
      <c r="R128" s="271"/>
      <c r="S128" s="271"/>
      <c r="T128" s="272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145</v>
      </c>
      <c r="AU128" s="19" t="s">
        <v>84</v>
      </c>
    </row>
    <row r="129" s="2" customFormat="1" ht="6.96" customHeight="1">
      <c r="A129" s="40"/>
      <c r="B129" s="61"/>
      <c r="C129" s="62"/>
      <c r="D129" s="62"/>
      <c r="E129" s="62"/>
      <c r="F129" s="62"/>
      <c r="G129" s="62"/>
      <c r="H129" s="62"/>
      <c r="I129" s="62"/>
      <c r="J129" s="62"/>
      <c r="K129" s="62"/>
      <c r="L129" s="46"/>
      <c r="M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</sheetData>
  <sheetProtection sheet="1" autoFilter="0" formatColumns="0" formatRows="0" objects="1" scenarios="1" spinCount="100000" saltValue="XX+G5cEQnUSlGz1RcjvCGnrqWEGuQ6MUtdtRrnA8p5ue9gqRftNjVkVZRH9kpveAUJcnn6/KIM4Ka9H4Ptrf0Q==" hashValue="bKDIOHhH+s/ExaULdqJagc2j7JWaszviZSJH3SQotj880AtR7bmk8i6uXOW+ZoMSQzDmd1c7/sm3Y8yhI5iQfA==" algorithmName="SHA-512" password="CC35"/>
  <autoFilter ref="C81:K12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2025-06-27T07:42:15Z</dcterms:created>
  <dcterms:modified xsi:type="dcterms:W3CDTF">2025-06-27T07:42:49Z</dcterms:modified>
</cp:coreProperties>
</file>